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4 Trstice\2-3264-DNS-2023\Súťažné podklady\"/>
    </mc:Choice>
  </mc:AlternateContent>
  <bookViews>
    <workbookView xWindow="0" yWindow="0" windowWidth="23040" windowHeight="8985" activeTab="5"/>
  </bookViews>
  <sheets>
    <sheet name="dns 2023 3-6" sheetId="6" r:id="rId1"/>
    <sheet name="Hárok1" sheetId="1" r:id="rId2"/>
    <sheet name="dns 2023" sheetId="2" r:id="rId3"/>
    <sheet name="feb 2023" sheetId="4" r:id="rId4"/>
    <sheet name="2023 I-II polrok" sheetId="3" r:id="rId5"/>
    <sheet name="dns 2023 7-12" sheetId="5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5" i="5" l="1"/>
  <c r="I25" i="5"/>
  <c r="J24" i="5"/>
  <c r="I24" i="5"/>
  <c r="J23" i="5"/>
  <c r="I23" i="5"/>
  <c r="J22" i="5"/>
  <c r="I22" i="5"/>
  <c r="J21" i="5"/>
  <c r="I21" i="5"/>
  <c r="J20" i="5"/>
  <c r="I20" i="5"/>
  <c r="J19" i="5"/>
  <c r="I19" i="5"/>
  <c r="J18" i="5"/>
  <c r="I18" i="5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I7" i="5"/>
  <c r="I27" i="5" l="1"/>
  <c r="J27" i="5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8" i="6"/>
  <c r="J45" i="6" l="1"/>
  <c r="I43" i="6" l="1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1" i="6"/>
  <c r="I10" i="6"/>
  <c r="I9" i="6"/>
  <c r="I8" i="6"/>
  <c r="I45" i="6" l="1"/>
  <c r="J8" i="4"/>
  <c r="J7" i="4"/>
  <c r="J6" i="4"/>
  <c r="J5" i="4"/>
  <c r="J9" i="4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" i="3"/>
  <c r="N4" i="3"/>
  <c r="N5" i="3"/>
  <c r="N6" i="3"/>
  <c r="N7" i="3"/>
  <c r="Q7" i="3" s="1"/>
  <c r="R7" i="3" s="1"/>
  <c r="N8" i="3"/>
  <c r="N9" i="3"/>
  <c r="N10" i="3"/>
  <c r="N11" i="3"/>
  <c r="N12" i="3"/>
  <c r="N13" i="3"/>
  <c r="N14" i="3"/>
  <c r="N15" i="3"/>
  <c r="Q15" i="3" s="1"/>
  <c r="N16" i="3"/>
  <c r="Q16" i="3" s="1"/>
  <c r="R16" i="3" s="1"/>
  <c r="N17" i="3"/>
  <c r="N18" i="3"/>
  <c r="Q18" i="3" s="1"/>
  <c r="R18" i="3" s="1"/>
  <c r="N19" i="3"/>
  <c r="N20" i="3"/>
  <c r="N21" i="3"/>
  <c r="N22" i="3"/>
  <c r="N23" i="3"/>
  <c r="N24" i="3"/>
  <c r="N25" i="3"/>
  <c r="N26" i="3"/>
  <c r="Q26" i="3" s="1"/>
  <c r="R26" i="3" s="1"/>
  <c r="N27" i="3"/>
  <c r="N28" i="3"/>
  <c r="N29" i="3"/>
  <c r="N30" i="3"/>
  <c r="N31" i="3"/>
  <c r="N32" i="3"/>
  <c r="N33" i="3"/>
  <c r="N34" i="3"/>
  <c r="N35" i="3"/>
  <c r="N36" i="3"/>
  <c r="N37" i="3"/>
  <c r="N38" i="3"/>
  <c r="N3" i="3"/>
  <c r="Q3" i="3" s="1"/>
  <c r="L4" i="3"/>
  <c r="Q4" i="3" s="1"/>
  <c r="R4" i="3" s="1"/>
  <c r="L5" i="3"/>
  <c r="L6" i="3"/>
  <c r="Q6" i="3" s="1"/>
  <c r="R6" i="3" s="1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Q19" i="3" s="1"/>
  <c r="R19" i="3" s="1"/>
  <c r="L20" i="3"/>
  <c r="L21" i="3"/>
  <c r="Q21" i="3" s="1"/>
  <c r="R21" i="3" s="1"/>
  <c r="L22" i="3"/>
  <c r="L23" i="3"/>
  <c r="L24" i="3"/>
  <c r="L25" i="3"/>
  <c r="L26" i="3"/>
  <c r="L27" i="3"/>
  <c r="L28" i="3"/>
  <c r="L29" i="3"/>
  <c r="L30" i="3"/>
  <c r="Q30" i="3" s="1"/>
  <c r="R30" i="3" s="1"/>
  <c r="L31" i="3"/>
  <c r="L32" i="3"/>
  <c r="L33" i="3"/>
  <c r="L34" i="3"/>
  <c r="Q34" i="3" s="1"/>
  <c r="R34" i="3" s="1"/>
  <c r="L35" i="3"/>
  <c r="Q35" i="3" s="1"/>
  <c r="R35" i="3" s="1"/>
  <c r="L36" i="3"/>
  <c r="L37" i="3"/>
  <c r="Q37" i="3" s="1"/>
  <c r="R37" i="3" s="1"/>
  <c r="L38" i="3"/>
  <c r="L3" i="3"/>
  <c r="Q23" i="3"/>
  <c r="J38" i="3"/>
  <c r="J37" i="3"/>
  <c r="J36" i="3"/>
  <c r="J35" i="3"/>
  <c r="J34" i="3"/>
  <c r="J33" i="3"/>
  <c r="J32" i="3"/>
  <c r="J31" i="3"/>
  <c r="J30" i="3"/>
  <c r="J29" i="3"/>
  <c r="J27" i="3"/>
  <c r="J26" i="3"/>
  <c r="J25" i="3"/>
  <c r="J24" i="3"/>
  <c r="J23" i="3"/>
  <c r="J22" i="3"/>
  <c r="J21" i="3"/>
  <c r="J17" i="3"/>
  <c r="J16" i="3"/>
  <c r="J15" i="3"/>
  <c r="J14" i="3"/>
  <c r="J13" i="3"/>
  <c r="J12" i="3"/>
  <c r="J11" i="3"/>
  <c r="G42" i="3" s="1"/>
  <c r="J10" i="3"/>
  <c r="J9" i="3"/>
  <c r="J8" i="3"/>
  <c r="J6" i="3"/>
  <c r="J5" i="3"/>
  <c r="J4" i="3"/>
  <c r="J3" i="3"/>
  <c r="Q28" i="3" l="1"/>
  <c r="R28" i="3" s="1"/>
  <c r="R15" i="3"/>
  <c r="Q10" i="3"/>
  <c r="R10" i="3" s="1"/>
  <c r="Q22" i="3"/>
  <c r="R22" i="3" s="1"/>
  <c r="Q14" i="3"/>
  <c r="R14" i="3" s="1"/>
  <c r="R23" i="3"/>
  <c r="Q25" i="3"/>
  <c r="R25" i="3" s="1"/>
  <c r="Q9" i="3"/>
  <c r="R9" i="3" s="1"/>
  <c r="Q24" i="3"/>
  <c r="R24" i="3" s="1"/>
  <c r="Q8" i="3"/>
  <c r="R8" i="3" s="1"/>
  <c r="Q36" i="3"/>
  <c r="R36" i="3" s="1"/>
  <c r="Q20" i="3"/>
  <c r="R20" i="3" s="1"/>
  <c r="Q12" i="3"/>
  <c r="R12" i="3" s="1"/>
  <c r="Q33" i="3"/>
  <c r="R33" i="3" s="1"/>
  <c r="Q17" i="3"/>
  <c r="R17" i="3" s="1"/>
  <c r="Q13" i="3"/>
  <c r="R13" i="3" s="1"/>
  <c r="Q27" i="3"/>
  <c r="R27" i="3" s="1"/>
  <c r="Q11" i="3"/>
  <c r="R11" i="3" s="1"/>
  <c r="Q38" i="3"/>
  <c r="R38" i="3" s="1"/>
  <c r="P39" i="3"/>
  <c r="Q29" i="3"/>
  <c r="R29" i="3" s="1"/>
  <c r="L39" i="3"/>
  <c r="Q31" i="3"/>
  <c r="R31" i="3" s="1"/>
  <c r="N39" i="3"/>
  <c r="Q32" i="3"/>
  <c r="R32" i="3" s="1"/>
  <c r="Q5" i="3"/>
  <c r="R5" i="3" s="1"/>
  <c r="R3" i="3"/>
  <c r="G41" i="3"/>
  <c r="G40" i="3"/>
  <c r="J39" i="3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8" i="1"/>
  <c r="G43" i="3" l="1"/>
  <c r="M43" i="3"/>
  <c r="Q39" i="3"/>
  <c r="R39" i="3"/>
  <c r="AE44" i="1"/>
  <c r="AC9" i="1" l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8" i="1"/>
  <c r="AC44" i="1" l="1"/>
  <c r="AC46" i="1" l="1"/>
  <c r="L4" i="2"/>
  <c r="L5" i="2"/>
  <c r="L6" i="2"/>
  <c r="L8" i="2"/>
  <c r="O3" i="2" s="1"/>
  <c r="L9" i="2"/>
  <c r="L10" i="2"/>
  <c r="L11" i="2"/>
  <c r="O5" i="2" s="1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" i="2"/>
  <c r="O4" i="2" l="1"/>
  <c r="O6" i="2" s="1"/>
  <c r="L39" i="2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8" i="1"/>
  <c r="AA44" i="1" l="1"/>
  <c r="AA45" i="1" l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8" i="1"/>
  <c r="Y9" i="1"/>
  <c r="Y10" i="1"/>
  <c r="Y11" i="1"/>
  <c r="Y12" i="1"/>
  <c r="Y13" i="1"/>
  <c r="Y14" i="1"/>
  <c r="Y44" i="1" l="1"/>
  <c r="W9" i="1" l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8" i="1"/>
  <c r="W44" i="1" l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8" i="1"/>
  <c r="U44" i="1" l="1"/>
  <c r="S9" i="1" l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8" i="1"/>
  <c r="S44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8" i="1"/>
  <c r="Q44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8" i="1"/>
  <c r="O44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9" i="1"/>
  <c r="M44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AF44" i="1" l="1"/>
  <c r="AF45" i="1"/>
  <c r="J46" i="1"/>
  <c r="J18" i="1"/>
  <c r="AF18" i="1" s="1"/>
  <c r="J29" i="1"/>
  <c r="AF29" i="1" s="1"/>
  <c r="J16" i="1"/>
  <c r="AF16" i="1" s="1"/>
  <c r="J17" i="1"/>
  <c r="AF17" i="1" s="1"/>
  <c r="J26" i="1"/>
  <c r="AF26" i="1" s="1"/>
  <c r="J25" i="1"/>
  <c r="AF25" i="1" s="1"/>
  <c r="J35" i="1"/>
  <c r="AF35" i="1" s="1"/>
  <c r="J42" i="1"/>
  <c r="AF42" i="1" s="1"/>
  <c r="J34" i="1"/>
  <c r="AF34" i="1" s="1"/>
  <c r="AF46" i="1" l="1"/>
  <c r="J9" i="1"/>
  <c r="AF9" i="1" s="1"/>
  <c r="J10" i="1"/>
  <c r="AF10" i="1" s="1"/>
  <c r="J11" i="1"/>
  <c r="AF11" i="1" s="1"/>
  <c r="J12" i="1"/>
  <c r="AF12" i="1" s="1"/>
  <c r="J13" i="1"/>
  <c r="AF13" i="1" s="1"/>
  <c r="J14" i="1"/>
  <c r="AF14" i="1" s="1"/>
  <c r="J15" i="1"/>
  <c r="AF15" i="1" s="1"/>
  <c r="J19" i="1"/>
  <c r="AF19" i="1" s="1"/>
  <c r="J20" i="1"/>
  <c r="AF20" i="1" s="1"/>
  <c r="J21" i="1"/>
  <c r="AF21" i="1" s="1"/>
  <c r="J22" i="1"/>
  <c r="AF22" i="1" s="1"/>
  <c r="J23" i="1"/>
  <c r="AF23" i="1" s="1"/>
  <c r="J24" i="1"/>
  <c r="AF24" i="1" s="1"/>
  <c r="J27" i="1"/>
  <c r="AF27" i="1" s="1"/>
  <c r="J28" i="1"/>
  <c r="AF28" i="1" s="1"/>
  <c r="J30" i="1"/>
  <c r="AF30" i="1" s="1"/>
  <c r="J31" i="1"/>
  <c r="AF31" i="1" s="1"/>
  <c r="J32" i="1"/>
  <c r="AF32" i="1" s="1"/>
  <c r="J33" i="1"/>
  <c r="AF33" i="1" s="1"/>
  <c r="J36" i="1"/>
  <c r="AF36" i="1" s="1"/>
  <c r="J37" i="1"/>
  <c r="AF37" i="1" s="1"/>
  <c r="J38" i="1"/>
  <c r="AF38" i="1" s="1"/>
  <c r="J39" i="1"/>
  <c r="AF39" i="1" s="1"/>
  <c r="J40" i="1"/>
  <c r="AF40" i="1" s="1"/>
  <c r="AH44" i="1" s="1"/>
  <c r="J41" i="1"/>
  <c r="AF41" i="1" s="1"/>
  <c r="J43" i="1"/>
  <c r="AF43" i="1" s="1"/>
  <c r="J8" i="1"/>
  <c r="AF8" i="1" s="1"/>
  <c r="I8" i="1"/>
  <c r="I44" i="1" s="1"/>
</calcChain>
</file>

<file path=xl/sharedStrings.xml><?xml version="1.0" encoding="utf-8"?>
<sst xmlns="http://schemas.openxmlformats.org/spreadsheetml/2006/main" count="680" uniqueCount="129">
  <si>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</si>
  <si>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</si>
  <si>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</si>
  <si>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</si>
  <si>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</si>
  <si>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</si>
  <si>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</si>
  <si>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SEMENÁRSTVO A ŠKÔLKÁRSTVO</t>
  </si>
  <si>
    <t>4.1.2.</t>
  </si>
  <si>
    <t>Manipulácia s prútmi a rezkami rýchlorastúcich drevín v matečniciach a v hale                     a ostatné ručné práce v semenárstve.</t>
  </si>
  <si>
    <t>rezanie prútov z matečnicových hláv</t>
  </si>
  <si>
    <t>1000 ks</t>
  </si>
  <si>
    <t>uskladnenie rezkov</t>
  </si>
  <si>
    <t>namáčanie rezkov pred uskladnením alebo vysadením</t>
  </si>
  <si>
    <t>1 hod</t>
  </si>
  <si>
    <t>likvidácia zvyškov po rezaní prútov a rezkov</t>
  </si>
  <si>
    <t>prevoz prútov</t>
  </si>
  <si>
    <t>4.1.3.</t>
  </si>
  <si>
    <t>Vykonávanie tvarovacích rezov v semenných sadoch, orezávanie hláv v matečniciach rýchlorastúcich drevín.</t>
  </si>
  <si>
    <t xml:space="preserve">semenný sad - Tvarovací rez </t>
  </si>
  <si>
    <t>1 ha</t>
  </si>
  <si>
    <t>Prevádzka matečníc - ostatné práce</t>
  </si>
  <si>
    <t>Prev. MH - pálenie odpadu po výrobe prútov a rezkov</t>
  </si>
  <si>
    <t>4.1.4.</t>
  </si>
  <si>
    <t>Mechanizované práce v semenárstve, obsluha pneumatických nožníc pri výrobe rezkov z prútov.</t>
  </si>
  <si>
    <t xml:space="preserve">rezanie rezkov </t>
  </si>
  <si>
    <t>4.2.1.</t>
  </si>
  <si>
    <t>Ručné práce v škôlkarstve ( napr. vykladanie, ukladanie alebo rozhadzovanie kompostu, maštaľného hnoja, priemyselných hnojív, presuny substrátu a pod.).</t>
  </si>
  <si>
    <t>1 ár</t>
  </si>
  <si>
    <t>Montáž tienidiel</t>
  </si>
  <si>
    <t>Demontáž tienidiel</t>
  </si>
  <si>
    <t>namáčanie koreňového systému</t>
  </si>
  <si>
    <t>ostatné práce pri výrobe les.drevín</t>
  </si>
  <si>
    <t>Prevádzka matečníc - nakladanie prútov</t>
  </si>
  <si>
    <t>4.2.3.</t>
  </si>
  <si>
    <t>Zakladanie rezkov topoľov a vŕb do pôdy.</t>
  </si>
  <si>
    <t>sadenie rezkov na voľnej ploche</t>
  </si>
  <si>
    <t>4.2.4.</t>
  </si>
  <si>
    <t>Vylamovanie bočných výhonkov na prútoch hláv a sadeniciach topoľov a vŕb.</t>
  </si>
  <si>
    <t>vylamovanie zálistkov</t>
  </si>
  <si>
    <t>4.2.7.</t>
  </si>
  <si>
    <t>Hlboké prekopávanie a okopávanie, planírovanie, kyprenie a pletie záhonov semenáčikov a sadeníc v lesných škôlkach. Obsluha a konštrukcia závlah.</t>
  </si>
  <si>
    <t>pletie 1 ročných semenáčikov - silné zaburinenie</t>
  </si>
  <si>
    <t>Ručné kyprenie záhonov na minerálnej pôde</t>
  </si>
  <si>
    <t>okopávanie sadeníc rýchlorastúcich drevín</t>
  </si>
  <si>
    <t>Čistenie chodníkov a manipulačných plôch - stredné zaburinenie</t>
  </si>
  <si>
    <t>4.2.9.</t>
  </si>
  <si>
    <t>Vyzdvihovanie semenáčikov, triedenie, úprava, zakladanie a uskladnenie,                   prípadne expedícia semenáčikov. </t>
  </si>
  <si>
    <t>vyzdvihovanie sadeníc ostatných listnatých drevín</t>
  </si>
  <si>
    <t>vyzdvihovanie rýchlorastúcich drevín</t>
  </si>
  <si>
    <t>4.2.10.</t>
  </si>
  <si>
    <t>Sejba semien lesných drevín ručne na záhony.</t>
  </si>
  <si>
    <t>Výsev semien lesných drevín na voľných výsevových plochách</t>
  </si>
  <si>
    <t>Úprava záhonov ručne pred sejbou</t>
  </si>
  <si>
    <t>4.2.17.</t>
  </si>
  <si>
    <t>Zriaďovanie, obsluha a údržba veľkoplošných závlahových súprav napojených                  na prečerpávacie zariadenia, vrátane údržby prečerpávacieho zariadenia.</t>
  </si>
  <si>
    <t>zavlažovanie produkčných plôch zavlažovacími bubnami</t>
  </si>
  <si>
    <t>4.2.18.</t>
  </si>
  <si>
    <t>Samostatná obsluha (operátor) prídavných zariadení, náročných na odborné znalosti a presnosť, napr. škôlkovací stroj Egedal.</t>
  </si>
  <si>
    <t>škôlkovanie škôlkovacím strojom Egedal</t>
  </si>
  <si>
    <t>kyprenie produkčných plôch mechanizovane s využitím kypriča Egedal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</si>
  <si>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</si>
  <si>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</si>
  <si>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</si>
  <si>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>Názov predmetu zákazky: Pestovateľská činnosť v  škôlkárskom stredisku Trstice</t>
  </si>
  <si>
    <t>Obsluha sejacieho stroja EGEDAL</t>
  </si>
  <si>
    <t>celoročná starostlivosť o TP sadenice</t>
  </si>
  <si>
    <t>Prevádzka matečníc - okopávanie</t>
  </si>
  <si>
    <t>zazimovanie sadeníc do rýhy</t>
  </si>
  <si>
    <t>zakladanie matečníc</t>
  </si>
  <si>
    <t>prevádzka matečníc-tvarovací rez</t>
  </si>
  <si>
    <t>prevádzka matečníc-vylamovanie zálistkov</t>
  </si>
  <si>
    <t>prevádzka sadeníc- rezanie prútov z MH</t>
  </si>
  <si>
    <t xml:space="preserve">rok 2022 </t>
  </si>
  <si>
    <t>Príloha č.     k Zmluve o dodaní služieb č. 1/3264/DNS/2022</t>
  </si>
  <si>
    <t>MJ</t>
  </si>
  <si>
    <t xml:space="preserve">CENA </t>
  </si>
  <si>
    <t>marec</t>
  </si>
  <si>
    <t>april</t>
  </si>
  <si>
    <t>CENA</t>
  </si>
  <si>
    <t>május</t>
  </si>
  <si>
    <t>június</t>
  </si>
  <si>
    <t>július</t>
  </si>
  <si>
    <t>augusztus</t>
  </si>
  <si>
    <t>szeptember</t>
  </si>
  <si>
    <t>MARAD</t>
  </si>
  <si>
    <t>október</t>
  </si>
  <si>
    <t>90,5tis.ks</t>
  </si>
  <si>
    <t>Výkon</t>
  </si>
  <si>
    <t>Podvýkon</t>
  </si>
  <si>
    <t>Popis podvýkonu WL</t>
  </si>
  <si>
    <t>Zakladanie matečníc - prvé</t>
  </si>
  <si>
    <t>Prevádzka matečníc - tvarovací orez</t>
  </si>
  <si>
    <t>Ostatné práce v rámci výkonu 222</t>
  </si>
  <si>
    <t>Manipulácia s vyzdvihnutými sadenicami (ošetrenie koreňov, prevoz, krátkodb. skladovanie)</t>
  </si>
  <si>
    <t>Zatieňovanie a odtieňovanie záhonov</t>
  </si>
  <si>
    <t>Výroba rezkov (t.ks)</t>
  </si>
  <si>
    <t>Zakladanie rezkov na voľnej ploche (ár, t.ks)</t>
  </si>
  <si>
    <t>Vylamovanie zálistkov rýchlo rastúcich drevín (t.ks)</t>
  </si>
  <si>
    <t>Pletie produkčných plôch - (ár)</t>
  </si>
  <si>
    <t>Kyprenie produkčných plôch (ár)</t>
  </si>
  <si>
    <t>Vyzdvihovanie volnokorenných sadeníc  (ár,t.ks)</t>
  </si>
  <si>
    <t>Sejba na voľnej ploche  (ár,kg)</t>
  </si>
  <si>
    <t>Vyvážanie a navážanie substrátu ručne, príprava na výsev</t>
  </si>
  <si>
    <t>Zavlažovanie produkčných plôch  (ár)</t>
  </si>
  <si>
    <t>Škôlkovanie semenáčikov na záhony mechan. (ár,t.ks)</t>
  </si>
  <si>
    <t>Pálenie odpadu po výrobe prútov a rezkov</t>
  </si>
  <si>
    <t>Prevádzka semenných sadov - tvarovací orez</t>
  </si>
  <si>
    <t>Chemické ošetrenie rezkov</t>
  </si>
  <si>
    <t>november</t>
  </si>
  <si>
    <t>december</t>
  </si>
  <si>
    <t>február</t>
  </si>
  <si>
    <t>március - június</t>
  </si>
  <si>
    <t>július - december</t>
  </si>
  <si>
    <t>suma</t>
  </si>
  <si>
    <t>ostáva</t>
  </si>
  <si>
    <t>OSTÁVA</t>
  </si>
  <si>
    <r>
      <rPr>
        <sz val="11"/>
        <color rgb="FFFF0000"/>
        <rFont val="Times New Roman"/>
        <family val="1"/>
        <charset val="238"/>
      </rPr>
      <t>OSTÁVA</t>
    </r>
    <r>
      <rPr>
        <sz val="11"/>
        <rFont val="Times New Roman"/>
        <family val="1"/>
        <charset val="238"/>
      </rPr>
      <t xml:space="preserve"> počet merných jednotiek</t>
    </r>
  </si>
  <si>
    <t>Názov predmetu zákazky: Pestovateľská činnosť v  škôlkárskom stredisku Trstice - február 2023</t>
  </si>
  <si>
    <t>Termín  vykonania od 11.3.2023-30.6.2023</t>
  </si>
  <si>
    <t xml:space="preserve">VYPĹŇA </t>
  </si>
  <si>
    <t>UCHÁDZAČ</t>
  </si>
  <si>
    <t>Celková cena za celý predmet zákazky</t>
  </si>
  <si>
    <t>Príloha č.    k Rámcovej dohode o dodaní služieb č.1/3264/DNS/2023</t>
  </si>
  <si>
    <t>Termín  vykonania od 01.7.2023-31.12.2023</t>
  </si>
  <si>
    <t>Manipulácia s prútmi a rezkami rýchlorastúcich drevín v matečniciach a v hale a ostatné ručné práce v semenárstve.</t>
  </si>
  <si>
    <t>Vyzdvihovanie semenáčikov, triedenie, úprava, zakladanie a uskladnenie,  prípadne expedícia semenáčikov. </t>
  </si>
  <si>
    <t>Zriaďovanie, obsluha a údržba veľkoplošných závlahových súprav napojených na prečerpávacie zariadenia, vrátane údržby prečerpávacieho zariadenia.</t>
  </si>
  <si>
    <t>Príloha č.    k Rámcovej dohode o dodaní služieb č.3/3264/2023/VT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</si>
</sst>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Te\x\t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9" tint="-0.49998474074526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48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0" fontId="5" fillId="0" borderId="0" xfId="2" applyFont="1" applyFill="1"/>
    <xf numFmtId="0" fontId="6" fillId="0" borderId="1" xfId="0" applyFont="1" applyBorder="1" applyAlignment="1">
      <alignment vertical="center" wrapText="1"/>
    </xf>
    <xf numFmtId="0" fontId="6" fillId="0" borderId="1" xfId="0" applyFont="1" applyBorder="1"/>
    <xf numFmtId="0" fontId="8" fillId="0" borderId="1" xfId="0" applyNumberFormat="1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left" vertical="center"/>
    </xf>
    <xf numFmtId="0" fontId="8" fillId="5" borderId="1" xfId="0" applyNumberFormat="1" applyFont="1" applyFill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/>
    </xf>
    <xf numFmtId="0" fontId="9" fillId="0" borderId="0" xfId="0" applyFont="1"/>
    <xf numFmtId="9" fontId="0" fillId="0" borderId="0" xfId="0" applyNumberFormat="1"/>
    <xf numFmtId="2" fontId="0" fillId="0" borderId="0" xfId="0" applyNumberFormat="1"/>
    <xf numFmtId="4" fontId="9" fillId="0" borderId="0" xfId="0" applyNumberFormat="1" applyFont="1"/>
    <xf numFmtId="9" fontId="0" fillId="0" borderId="0" xfId="1" applyFont="1"/>
    <xf numFmtId="4" fontId="6" fillId="5" borderId="2" xfId="0" applyNumberFormat="1" applyFont="1" applyFill="1" applyBorder="1"/>
    <xf numFmtId="4" fontId="6" fillId="3" borderId="1" xfId="0" applyNumberFormat="1" applyFont="1" applyFill="1" applyBorder="1"/>
    <xf numFmtId="4" fontId="6" fillId="0" borderId="2" xfId="0" applyNumberFormat="1" applyFont="1" applyFill="1" applyBorder="1"/>
    <xf numFmtId="0" fontId="10" fillId="0" borderId="0" xfId="0" applyFont="1"/>
    <xf numFmtId="4" fontId="10" fillId="0" borderId="0" xfId="0" applyNumberFormat="1" applyFont="1"/>
    <xf numFmtId="0" fontId="11" fillId="0" borderId="0" xfId="0" applyFont="1"/>
    <xf numFmtId="0" fontId="13" fillId="4" borderId="1" xfId="0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2" fillId="0" borderId="1" xfId="0" applyFont="1" applyBorder="1"/>
    <xf numFmtId="4" fontId="12" fillId="0" borderId="2" xfId="0" applyNumberFormat="1" applyFont="1" applyFill="1" applyBorder="1"/>
    <xf numFmtId="4" fontId="12" fillId="3" borderId="1" xfId="0" applyNumberFormat="1" applyFont="1" applyFill="1" applyBorder="1"/>
    <xf numFmtId="4" fontId="12" fillId="5" borderId="2" xfId="0" applyNumberFormat="1" applyFont="1" applyFill="1" applyBorder="1"/>
    <xf numFmtId="0" fontId="14" fillId="0" borderId="1" xfId="0" applyFont="1" applyBorder="1"/>
    <xf numFmtId="0" fontId="14" fillId="3" borderId="1" xfId="0" applyFont="1" applyFill="1" applyBorder="1"/>
    <xf numFmtId="0" fontId="15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3" fontId="16" fillId="5" borderId="1" xfId="2" applyNumberFormat="1" applyFont="1" applyFill="1" applyBorder="1" applyAlignment="1">
      <alignment horizontal="center" vertical="center" wrapText="1"/>
    </xf>
    <xf numFmtId="4" fontId="16" fillId="3" borderId="1" xfId="2" applyNumberFormat="1" applyFont="1" applyFill="1" applyBorder="1" applyAlignment="1">
      <alignment horizontal="center" vertical="center" wrapText="1"/>
    </xf>
    <xf numFmtId="4" fontId="16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4" fontId="8" fillId="5" borderId="1" xfId="0" applyNumberFormat="1" applyFont="1" applyFill="1" applyBorder="1"/>
    <xf numFmtId="0" fontId="0" fillId="6" borderId="0" xfId="0" applyFill="1"/>
    <xf numFmtId="0" fontId="0" fillId="3" borderId="0" xfId="0" applyFill="1"/>
    <xf numFmtId="0" fontId="0" fillId="7" borderId="0" xfId="0" applyFill="1"/>
    <xf numFmtId="4" fontId="0" fillId="7" borderId="0" xfId="0" applyNumberFormat="1" applyFill="1"/>
    <xf numFmtId="4" fontId="0" fillId="7" borderId="6" xfId="0" applyNumberFormat="1" applyFill="1" applyBorder="1"/>
    <xf numFmtId="0" fontId="0" fillId="8" borderId="0" xfId="0" applyFill="1"/>
    <xf numFmtId="0" fontId="15" fillId="2" borderId="1" xfId="0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2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center"/>
    </xf>
    <xf numFmtId="4" fontId="12" fillId="5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0" fontId="7" fillId="5" borderId="1" xfId="2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4" fontId="0" fillId="0" borderId="0" xfId="0" applyNumberFormat="1"/>
    <xf numFmtId="0" fontId="17" fillId="3" borderId="6" xfId="0" applyFont="1" applyFill="1" applyBorder="1"/>
    <xf numFmtId="2" fontId="17" fillId="3" borderId="6" xfId="0" applyNumberFormat="1" applyFont="1" applyFill="1" applyBorder="1"/>
    <xf numFmtId="0" fontId="0" fillId="0" borderId="0" xfId="0" applyFill="1"/>
    <xf numFmtId="2" fontId="17" fillId="0" borderId="6" xfId="0" applyNumberFormat="1" applyFont="1" applyFill="1" applyBorder="1"/>
    <xf numFmtId="0" fontId="0" fillId="0" borderId="6" xfId="0" applyFill="1" applyBorder="1"/>
    <xf numFmtId="4" fontId="8" fillId="5" borderId="5" xfId="0" applyNumberFormat="1" applyFont="1" applyFill="1" applyBorder="1" applyAlignment="1">
      <alignment horizontal="center"/>
    </xf>
    <xf numFmtId="0" fontId="0" fillId="0" borderId="1" xfId="0" applyBorder="1"/>
    <xf numFmtId="4" fontId="6" fillId="5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" fontId="7" fillId="5" borderId="1" xfId="2" applyNumberFormat="1" applyFont="1" applyFill="1" applyBorder="1" applyAlignment="1">
      <alignment horizontal="center" vertical="center"/>
    </xf>
    <xf numFmtId="0" fontId="0" fillId="8" borderId="0" xfId="0" applyFill="1" applyBorder="1"/>
    <xf numFmtId="2" fontId="0" fillId="0" borderId="0" xfId="0" applyNumberFormat="1" applyFill="1"/>
    <xf numFmtId="4" fontId="0" fillId="7" borderId="0" xfId="0" applyNumberFormat="1" applyFill="1" applyBorder="1"/>
    <xf numFmtId="3" fontId="16" fillId="8" borderId="1" xfId="2" applyNumberFormat="1" applyFont="1" applyFill="1" applyBorder="1" applyAlignment="1">
      <alignment horizontal="center" vertical="center" wrapText="1"/>
    </xf>
    <xf numFmtId="3" fontId="16" fillId="9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0" fillId="9" borderId="1" xfId="0" applyFill="1" applyBorder="1"/>
    <xf numFmtId="4" fontId="0" fillId="0" borderId="1" xfId="0" applyNumberFormat="1" applyBorder="1"/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9" borderId="4" xfId="0" applyFill="1" applyBorder="1"/>
    <xf numFmtId="0" fontId="0" fillId="8" borderId="4" xfId="0" applyFill="1" applyBorder="1"/>
    <xf numFmtId="3" fontId="16" fillId="10" borderId="1" xfId="2" applyNumberFormat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10" borderId="1" xfId="0" applyFill="1" applyBorder="1"/>
    <xf numFmtId="0" fontId="0" fillId="10" borderId="4" xfId="0" applyFill="1" applyBorder="1"/>
    <xf numFmtId="0" fontId="17" fillId="0" borderId="1" xfId="0" applyFont="1" applyBorder="1"/>
    <xf numFmtId="4" fontId="0" fillId="5" borderId="1" xfId="0" applyNumberFormat="1" applyFill="1" applyBorder="1"/>
    <xf numFmtId="4" fontId="16" fillId="5" borderId="1" xfId="2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/>
    </xf>
    <xf numFmtId="0" fontId="0" fillId="5" borderId="0" xfId="0" applyFill="1"/>
    <xf numFmtId="0" fontId="15" fillId="11" borderId="1" xfId="0" applyFont="1" applyFill="1" applyBorder="1" applyAlignment="1">
      <alignment horizontal="center" vertical="center" wrapText="1"/>
    </xf>
    <xf numFmtId="3" fontId="16" fillId="11" borderId="1" xfId="2" applyNumberFormat="1" applyFont="1" applyFill="1" applyBorder="1" applyAlignment="1">
      <alignment horizontal="center" vertical="center" wrapText="1"/>
    </xf>
    <xf numFmtId="0" fontId="12" fillId="11" borderId="2" xfId="0" applyFont="1" applyFill="1" applyBorder="1" applyAlignment="1">
      <alignment horizontal="center"/>
    </xf>
    <xf numFmtId="4" fontId="12" fillId="11" borderId="2" xfId="0" applyNumberFormat="1" applyFont="1" applyFill="1" applyBorder="1" applyAlignment="1">
      <alignment horizontal="center"/>
    </xf>
    <xf numFmtId="0" fontId="6" fillId="11" borderId="1" xfId="0" applyFont="1" applyFill="1" applyBorder="1" applyAlignment="1">
      <alignment horizontal="center"/>
    </xf>
    <xf numFmtId="0" fontId="0" fillId="11" borderId="1" xfId="0" applyFill="1" applyBorder="1"/>
    <xf numFmtId="4" fontId="16" fillId="11" borderId="1" xfId="2" applyNumberFormat="1" applyFont="1" applyFill="1" applyBorder="1" applyAlignment="1">
      <alignment horizontal="center" vertical="center" wrapText="1"/>
    </xf>
    <xf numFmtId="4" fontId="6" fillId="11" borderId="1" xfId="0" applyNumberFormat="1" applyFont="1" applyFill="1" applyBorder="1" applyAlignment="1">
      <alignment horizontal="center"/>
    </xf>
    <xf numFmtId="0" fontId="8" fillId="0" borderId="12" xfId="0" applyFont="1" applyFill="1" applyBorder="1" applyAlignment="1">
      <alignment horizontal="left"/>
    </xf>
    <xf numFmtId="0" fontId="3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0" fontId="3" fillId="3" borderId="0" xfId="2" applyFont="1" applyFill="1" applyAlignment="1">
      <alignment horizontal="center"/>
    </xf>
    <xf numFmtId="4" fontId="8" fillId="5" borderId="6" xfId="0" applyNumberFormat="1" applyFont="1" applyFill="1" applyBorder="1" applyAlignment="1">
      <alignment horizontal="center"/>
    </xf>
    <xf numFmtId="0" fontId="0" fillId="5" borderId="0" xfId="0" applyFill="1" applyBorder="1"/>
    <xf numFmtId="4" fontId="8" fillId="5" borderId="0" xfId="0" applyNumberFormat="1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  <xf numFmtId="4" fontId="10" fillId="5" borderId="0" xfId="0" applyNumberFormat="1" applyFont="1" applyFill="1" applyAlignment="1">
      <alignment horizontal="center"/>
    </xf>
    <xf numFmtId="4" fontId="0" fillId="5" borderId="6" xfId="0" applyNumberFormat="1" applyFill="1" applyBorder="1"/>
    <xf numFmtId="0" fontId="10" fillId="11" borderId="1" xfId="0" applyFont="1" applyFill="1" applyBorder="1"/>
    <xf numFmtId="0" fontId="6" fillId="0" borderId="1" xfId="0" applyFont="1" applyBorder="1" applyAlignment="1">
      <alignment horizontal="left" vertical="center" wrapText="1"/>
    </xf>
    <xf numFmtId="4" fontId="6" fillId="11" borderId="1" xfId="0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wrapText="1"/>
    </xf>
    <xf numFmtId="0" fontId="21" fillId="0" borderId="14" xfId="0" applyFont="1" applyBorder="1" applyAlignment="1">
      <alignment horizontal="left" wrapText="1"/>
    </xf>
    <xf numFmtId="0" fontId="21" fillId="0" borderId="15" xfId="0" applyFont="1" applyBorder="1" applyAlignment="1">
      <alignment horizontal="left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0" fillId="8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4" fillId="0" borderId="11" xfId="2" applyFont="1" applyFill="1" applyBorder="1" applyAlignment="1">
      <alignment horizontal="center"/>
    </xf>
    <xf numFmtId="0" fontId="19" fillId="6" borderId="7" xfId="0" applyFont="1" applyFill="1" applyBorder="1" applyAlignment="1">
      <alignment horizontal="center"/>
    </xf>
    <xf numFmtId="0" fontId="19" fillId="6" borderId="8" xfId="0" applyFont="1" applyFill="1" applyBorder="1" applyAlignment="1">
      <alignment horizontal="center"/>
    </xf>
    <xf numFmtId="4" fontId="19" fillId="6" borderId="9" xfId="0" applyNumberFormat="1" applyFont="1" applyFill="1" applyBorder="1" applyAlignment="1">
      <alignment horizontal="center"/>
    </xf>
    <xf numFmtId="0" fontId="19" fillId="6" borderId="10" xfId="0" applyFont="1" applyFill="1" applyBorder="1" applyAlignment="1">
      <alignment horizontal="center"/>
    </xf>
  </cellXfs>
  <cellStyles count="3">
    <cellStyle name="Normálna" xfId="0" builtinId="0"/>
    <cellStyle name="Normálna 2" xfId="2"/>
    <cellStyle name="Percentá" xfId="1" builtinId="5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sqref="A1:J45"/>
    </sheetView>
  </sheetViews>
  <sheetFormatPr defaultRowHeight="15" x14ac:dyDescent="0.25"/>
  <cols>
    <col min="2" max="2" width="35.140625" customWidth="1"/>
    <col min="4" max="4" width="48.140625" customWidth="1"/>
    <col min="5" max="5" width="13.140625" style="102" customWidth="1"/>
    <col min="6" max="6" width="12.28515625" style="102" customWidth="1"/>
    <col min="7" max="7" width="17.28515625" customWidth="1"/>
    <col min="8" max="8" width="16.7109375" style="102" customWidth="1"/>
    <col min="9" max="9" width="14.85546875" style="102" customWidth="1"/>
    <col min="10" max="10" width="15" style="102" customWidth="1"/>
  </cols>
  <sheetData>
    <row r="1" spans="1:13" ht="15.75" x14ac:dyDescent="0.25">
      <c r="A1" s="111" t="s">
        <v>123</v>
      </c>
      <c r="B1" s="112"/>
      <c r="C1" s="1"/>
      <c r="G1" s="114"/>
    </row>
    <row r="2" spans="1:13" ht="15.75" x14ac:dyDescent="0.25">
      <c r="A2" s="1"/>
      <c r="B2" s="112"/>
      <c r="C2" s="1"/>
      <c r="G2" s="114" t="s">
        <v>120</v>
      </c>
    </row>
    <row r="3" spans="1:13" ht="15.75" x14ac:dyDescent="0.25">
      <c r="A3" s="3" t="s">
        <v>64</v>
      </c>
      <c r="B3" s="113"/>
      <c r="C3" s="3"/>
      <c r="G3" s="114" t="s">
        <v>121</v>
      </c>
    </row>
    <row r="4" spans="1:13" ht="15.75" x14ac:dyDescent="0.25">
      <c r="A4" s="3" t="s">
        <v>119</v>
      </c>
      <c r="B4" s="113"/>
      <c r="C4" s="3"/>
      <c r="G4" s="114"/>
    </row>
    <row r="6" spans="1:13" ht="90" x14ac:dyDescent="0.25">
      <c r="A6" s="37" t="s">
        <v>0</v>
      </c>
      <c r="B6" s="37" t="s">
        <v>1</v>
      </c>
      <c r="C6" s="49" t="s">
        <v>2</v>
      </c>
      <c r="D6" s="37" t="s">
        <v>3</v>
      </c>
      <c r="E6" s="103" t="s">
        <v>4</v>
      </c>
      <c r="F6" s="104" t="s">
        <v>5</v>
      </c>
      <c r="G6" s="39" t="s">
        <v>63</v>
      </c>
      <c r="H6" s="109" t="s">
        <v>61</v>
      </c>
      <c r="I6" s="100" t="s">
        <v>6</v>
      </c>
      <c r="J6" s="100" t="s">
        <v>62</v>
      </c>
    </row>
    <row r="7" spans="1:13" ht="37.5" x14ac:dyDescent="0.3">
      <c r="A7" s="50">
        <v>4</v>
      </c>
      <c r="B7" s="51" t="s">
        <v>7</v>
      </c>
      <c r="C7" s="52"/>
      <c r="D7" s="53"/>
      <c r="E7" s="105"/>
      <c r="F7" s="106"/>
      <c r="G7" s="55"/>
      <c r="H7" s="106"/>
      <c r="I7" s="101"/>
      <c r="J7" s="101"/>
    </row>
    <row r="8" spans="1:13" ht="15.75" x14ac:dyDescent="0.25">
      <c r="A8" s="59" t="s">
        <v>8</v>
      </c>
      <c r="B8" s="124" t="s">
        <v>9</v>
      </c>
      <c r="C8" s="9">
        <v>2</v>
      </c>
      <c r="D8" s="60" t="s">
        <v>10</v>
      </c>
      <c r="E8" s="107" t="s">
        <v>11</v>
      </c>
      <c r="F8" s="108"/>
      <c r="G8" s="62"/>
      <c r="H8" s="110">
        <v>18.89</v>
      </c>
      <c r="I8" s="78">
        <f>F8*H8</f>
        <v>0</v>
      </c>
      <c r="J8" s="78">
        <f>F8*G8</f>
        <v>0</v>
      </c>
      <c r="L8" s="70"/>
      <c r="M8" s="70"/>
    </row>
    <row r="9" spans="1:13" ht="15.75" x14ac:dyDescent="0.25">
      <c r="A9" s="59" t="s">
        <v>8</v>
      </c>
      <c r="B9" s="125"/>
      <c r="C9" s="9">
        <v>2</v>
      </c>
      <c r="D9" s="60" t="s">
        <v>12</v>
      </c>
      <c r="E9" s="107" t="s">
        <v>11</v>
      </c>
      <c r="F9" s="121">
        <v>55</v>
      </c>
      <c r="G9" s="62"/>
      <c r="H9" s="110">
        <v>2</v>
      </c>
      <c r="I9" s="78">
        <f t="shared" ref="I9:I43" si="0">F9*H9</f>
        <v>110</v>
      </c>
      <c r="J9" s="78">
        <f t="shared" ref="J9:J43" si="1">F9*G9</f>
        <v>0</v>
      </c>
      <c r="L9" s="70"/>
      <c r="M9" s="70"/>
    </row>
    <row r="10" spans="1:13" ht="31.5" x14ac:dyDescent="0.25">
      <c r="A10" s="59" t="s">
        <v>8</v>
      </c>
      <c r="B10" s="125"/>
      <c r="C10" s="9">
        <v>2</v>
      </c>
      <c r="D10" s="63" t="s">
        <v>13</v>
      </c>
      <c r="E10" s="107" t="s">
        <v>14</v>
      </c>
      <c r="F10" s="121">
        <v>100</v>
      </c>
      <c r="G10" s="62"/>
      <c r="H10" s="110">
        <v>7.95</v>
      </c>
      <c r="I10" s="78">
        <f t="shared" si="0"/>
        <v>795</v>
      </c>
      <c r="J10" s="78">
        <f t="shared" si="1"/>
        <v>0</v>
      </c>
      <c r="L10" s="70"/>
      <c r="M10" s="70"/>
    </row>
    <row r="11" spans="1:13" ht="15.75" x14ac:dyDescent="0.25">
      <c r="A11" s="59" t="s">
        <v>8</v>
      </c>
      <c r="B11" s="125"/>
      <c r="C11" s="9">
        <v>2</v>
      </c>
      <c r="D11" s="60" t="s">
        <v>15</v>
      </c>
      <c r="E11" s="107" t="s">
        <v>14</v>
      </c>
      <c r="F11" s="121">
        <v>25</v>
      </c>
      <c r="G11" s="62"/>
      <c r="H11" s="110">
        <v>7.95</v>
      </c>
      <c r="I11" s="78">
        <f t="shared" si="0"/>
        <v>198.75</v>
      </c>
      <c r="J11" s="78">
        <f t="shared" si="1"/>
        <v>0</v>
      </c>
      <c r="L11" s="70"/>
      <c r="M11" s="70"/>
    </row>
    <row r="12" spans="1:13" ht="15.75" x14ac:dyDescent="0.25">
      <c r="A12" s="59" t="s">
        <v>8</v>
      </c>
      <c r="B12" s="126"/>
      <c r="C12" s="9">
        <v>2</v>
      </c>
      <c r="D12" s="60" t="s">
        <v>16</v>
      </c>
      <c r="E12" s="107"/>
      <c r="F12" s="121"/>
      <c r="G12" s="62"/>
      <c r="H12" s="110"/>
      <c r="I12" s="78"/>
      <c r="J12" s="78">
        <f t="shared" si="1"/>
        <v>0</v>
      </c>
      <c r="M12" s="70"/>
    </row>
    <row r="13" spans="1:13" ht="15.75" x14ac:dyDescent="0.25">
      <c r="A13" s="64" t="s">
        <v>17</v>
      </c>
      <c r="B13" s="130" t="s">
        <v>18</v>
      </c>
      <c r="C13" s="9">
        <v>3</v>
      </c>
      <c r="D13" s="60" t="s">
        <v>19</v>
      </c>
      <c r="E13" s="107" t="s">
        <v>20</v>
      </c>
      <c r="F13" s="121"/>
      <c r="G13" s="62"/>
      <c r="H13" s="110">
        <v>399</v>
      </c>
      <c r="I13" s="78">
        <f t="shared" si="0"/>
        <v>0</v>
      </c>
      <c r="J13" s="78">
        <f t="shared" si="1"/>
        <v>0</v>
      </c>
      <c r="M13" s="70"/>
    </row>
    <row r="14" spans="1:13" ht="15.75" x14ac:dyDescent="0.25">
      <c r="A14" s="64" t="s">
        <v>17</v>
      </c>
      <c r="B14" s="131"/>
      <c r="C14" s="9">
        <v>3</v>
      </c>
      <c r="D14" s="63" t="s">
        <v>21</v>
      </c>
      <c r="E14" s="107" t="s">
        <v>20</v>
      </c>
      <c r="F14" s="121"/>
      <c r="G14" s="62"/>
      <c r="H14" s="110">
        <v>500.12</v>
      </c>
      <c r="I14" s="78">
        <f t="shared" si="0"/>
        <v>0</v>
      </c>
      <c r="J14" s="78">
        <f t="shared" si="1"/>
        <v>0</v>
      </c>
      <c r="M14" s="70"/>
    </row>
    <row r="15" spans="1:13" ht="15.75" x14ac:dyDescent="0.25">
      <c r="A15" s="64" t="s">
        <v>17</v>
      </c>
      <c r="B15" s="131"/>
      <c r="C15" s="9">
        <v>3</v>
      </c>
      <c r="D15" s="63" t="s">
        <v>106</v>
      </c>
      <c r="E15" s="107" t="s">
        <v>20</v>
      </c>
      <c r="F15" s="121">
        <v>4.3</v>
      </c>
      <c r="G15" s="62"/>
      <c r="H15" s="110">
        <v>127.54</v>
      </c>
      <c r="I15" s="78">
        <f t="shared" si="0"/>
        <v>548.42200000000003</v>
      </c>
      <c r="J15" s="78">
        <f t="shared" si="1"/>
        <v>0</v>
      </c>
      <c r="M15" s="70"/>
    </row>
    <row r="16" spans="1:13" ht="15.75" x14ac:dyDescent="0.25">
      <c r="A16" s="64" t="s">
        <v>17</v>
      </c>
      <c r="B16" s="131"/>
      <c r="C16" s="9">
        <v>3</v>
      </c>
      <c r="D16" s="63" t="s">
        <v>69</v>
      </c>
      <c r="E16" s="107" t="s">
        <v>20</v>
      </c>
      <c r="F16" s="121">
        <v>0.4</v>
      </c>
      <c r="G16" s="62"/>
      <c r="H16" s="110">
        <v>543</v>
      </c>
      <c r="I16" s="78">
        <f t="shared" si="0"/>
        <v>217.20000000000002</v>
      </c>
      <c r="J16" s="78">
        <f t="shared" si="1"/>
        <v>0</v>
      </c>
      <c r="M16" s="70"/>
    </row>
    <row r="17" spans="1:13" ht="15.75" x14ac:dyDescent="0.25">
      <c r="A17" s="64" t="s">
        <v>17</v>
      </c>
      <c r="B17" s="131"/>
      <c r="C17" s="9">
        <v>3</v>
      </c>
      <c r="D17" s="63" t="s">
        <v>70</v>
      </c>
      <c r="E17" s="107" t="s">
        <v>20</v>
      </c>
      <c r="F17" s="121"/>
      <c r="G17" s="62"/>
      <c r="H17" s="110">
        <v>196</v>
      </c>
      <c r="I17" s="78">
        <f t="shared" si="0"/>
        <v>0</v>
      </c>
      <c r="J17" s="78">
        <f t="shared" si="1"/>
        <v>0</v>
      </c>
      <c r="M17" s="70"/>
    </row>
    <row r="18" spans="1:13" ht="15.75" x14ac:dyDescent="0.25">
      <c r="A18" s="64" t="s">
        <v>17</v>
      </c>
      <c r="B18" s="132"/>
      <c r="C18" s="9">
        <v>3</v>
      </c>
      <c r="D18" s="63" t="s">
        <v>72</v>
      </c>
      <c r="E18" s="107" t="s">
        <v>20</v>
      </c>
      <c r="F18" s="121"/>
      <c r="G18" s="62"/>
      <c r="H18" s="110">
        <v>423.56</v>
      </c>
      <c r="I18" s="78">
        <f t="shared" si="0"/>
        <v>0</v>
      </c>
      <c r="J18" s="78">
        <f t="shared" si="1"/>
        <v>0</v>
      </c>
      <c r="M18" s="70"/>
    </row>
    <row r="19" spans="1:13" ht="47.25" x14ac:dyDescent="0.25">
      <c r="A19" s="59" t="s">
        <v>23</v>
      </c>
      <c r="B19" s="65" t="s">
        <v>24</v>
      </c>
      <c r="C19" s="9">
        <v>3</v>
      </c>
      <c r="D19" s="60" t="s">
        <v>25</v>
      </c>
      <c r="E19" s="107" t="s">
        <v>11</v>
      </c>
      <c r="F19" s="121">
        <v>275</v>
      </c>
      <c r="G19" s="62"/>
      <c r="H19" s="110">
        <v>18.64</v>
      </c>
      <c r="I19" s="78">
        <f t="shared" si="0"/>
        <v>5126</v>
      </c>
      <c r="J19" s="78">
        <f t="shared" si="1"/>
        <v>0</v>
      </c>
      <c r="M19" s="70"/>
    </row>
    <row r="20" spans="1:13" ht="15.75" x14ac:dyDescent="0.25">
      <c r="A20" s="66" t="s">
        <v>26</v>
      </c>
      <c r="B20" s="124" t="s">
        <v>27</v>
      </c>
      <c r="C20" s="9">
        <v>2</v>
      </c>
      <c r="D20" s="60" t="s">
        <v>29</v>
      </c>
      <c r="E20" s="107" t="s">
        <v>14</v>
      </c>
      <c r="F20" s="121">
        <v>120</v>
      </c>
      <c r="G20" s="62"/>
      <c r="H20" s="110">
        <v>7.95</v>
      </c>
      <c r="I20" s="78">
        <f t="shared" si="0"/>
        <v>954</v>
      </c>
      <c r="J20" s="78">
        <f t="shared" si="1"/>
        <v>0</v>
      </c>
      <c r="M20" s="70"/>
    </row>
    <row r="21" spans="1:13" ht="15.75" x14ac:dyDescent="0.25">
      <c r="A21" s="66" t="s">
        <v>26</v>
      </c>
      <c r="B21" s="125"/>
      <c r="C21" s="9">
        <v>2</v>
      </c>
      <c r="D21" s="60" t="s">
        <v>30</v>
      </c>
      <c r="E21" s="107" t="s">
        <v>14</v>
      </c>
      <c r="F21" s="121">
        <v>120</v>
      </c>
      <c r="G21" s="62"/>
      <c r="H21" s="110">
        <v>7.95</v>
      </c>
      <c r="I21" s="78">
        <f t="shared" si="0"/>
        <v>954</v>
      </c>
      <c r="J21" s="78">
        <f t="shared" si="1"/>
        <v>0</v>
      </c>
      <c r="M21" s="70"/>
    </row>
    <row r="22" spans="1:13" ht="15.75" x14ac:dyDescent="0.25">
      <c r="A22" s="66" t="s">
        <v>26</v>
      </c>
      <c r="B22" s="125"/>
      <c r="C22" s="9">
        <v>2</v>
      </c>
      <c r="D22" s="63" t="s">
        <v>31</v>
      </c>
      <c r="E22" s="107" t="s">
        <v>14</v>
      </c>
      <c r="F22" s="121"/>
      <c r="G22" s="62"/>
      <c r="H22" s="110">
        <v>7.95</v>
      </c>
      <c r="I22" s="78">
        <f t="shared" si="0"/>
        <v>0</v>
      </c>
      <c r="J22" s="78">
        <f t="shared" si="1"/>
        <v>0</v>
      </c>
      <c r="M22" s="70"/>
    </row>
    <row r="23" spans="1:13" ht="15.75" x14ac:dyDescent="0.25">
      <c r="A23" s="66" t="s">
        <v>26</v>
      </c>
      <c r="B23" s="125"/>
      <c r="C23" s="9">
        <v>2</v>
      </c>
      <c r="D23" s="60" t="s">
        <v>32</v>
      </c>
      <c r="E23" s="107"/>
      <c r="F23" s="121"/>
      <c r="G23" s="62"/>
      <c r="H23" s="110">
        <v>0</v>
      </c>
      <c r="I23" s="78">
        <f t="shared" si="0"/>
        <v>0</v>
      </c>
      <c r="J23" s="78">
        <f t="shared" si="1"/>
        <v>0</v>
      </c>
      <c r="M23" s="70"/>
    </row>
    <row r="24" spans="1:13" ht="15.75" x14ac:dyDescent="0.25">
      <c r="A24" s="66" t="s">
        <v>26</v>
      </c>
      <c r="B24" s="125"/>
      <c r="C24" s="9">
        <v>2</v>
      </c>
      <c r="D24" s="63" t="s">
        <v>33</v>
      </c>
      <c r="E24" s="107"/>
      <c r="F24" s="121"/>
      <c r="G24" s="62"/>
      <c r="H24" s="110">
        <v>0</v>
      </c>
      <c r="I24" s="78">
        <f t="shared" si="0"/>
        <v>0</v>
      </c>
      <c r="J24" s="78">
        <f t="shared" si="1"/>
        <v>0</v>
      </c>
      <c r="M24" s="70"/>
    </row>
    <row r="25" spans="1:13" ht="15.75" x14ac:dyDescent="0.25">
      <c r="A25" s="66" t="s">
        <v>26</v>
      </c>
      <c r="B25" s="125"/>
      <c r="C25" s="9">
        <v>2</v>
      </c>
      <c r="D25" s="63" t="s">
        <v>68</v>
      </c>
      <c r="E25" s="107"/>
      <c r="F25" s="121"/>
      <c r="G25" s="62"/>
      <c r="H25" s="110">
        <v>0</v>
      </c>
      <c r="I25" s="78">
        <f t="shared" si="0"/>
        <v>0</v>
      </c>
      <c r="J25" s="78">
        <f t="shared" si="1"/>
        <v>0</v>
      </c>
      <c r="M25" s="70"/>
    </row>
    <row r="26" spans="1:13" ht="15.75" x14ac:dyDescent="0.25">
      <c r="A26" s="66" t="s">
        <v>26</v>
      </c>
      <c r="B26" s="126"/>
      <c r="C26" s="9">
        <v>2</v>
      </c>
      <c r="D26" s="63" t="s">
        <v>32</v>
      </c>
      <c r="E26" s="107" t="s">
        <v>14</v>
      </c>
      <c r="F26" s="121">
        <v>160</v>
      </c>
      <c r="G26" s="62"/>
      <c r="H26" s="110">
        <v>7.95</v>
      </c>
      <c r="I26" s="78">
        <f t="shared" si="0"/>
        <v>1272</v>
      </c>
      <c r="J26" s="78">
        <f t="shared" si="1"/>
        <v>0</v>
      </c>
      <c r="M26" s="70"/>
    </row>
    <row r="27" spans="1:13" ht="31.5" x14ac:dyDescent="0.25">
      <c r="A27" s="59" t="s">
        <v>34</v>
      </c>
      <c r="B27" s="65" t="s">
        <v>35</v>
      </c>
      <c r="C27" s="9">
        <v>2</v>
      </c>
      <c r="D27" s="60" t="s">
        <v>36</v>
      </c>
      <c r="E27" s="107" t="s">
        <v>11</v>
      </c>
      <c r="F27" s="121">
        <v>275</v>
      </c>
      <c r="G27" s="62"/>
      <c r="H27" s="110">
        <v>12.05</v>
      </c>
      <c r="I27" s="78">
        <f t="shared" si="0"/>
        <v>3313.75</v>
      </c>
      <c r="J27" s="78">
        <f t="shared" si="1"/>
        <v>0</v>
      </c>
      <c r="M27" s="70"/>
    </row>
    <row r="28" spans="1:13" ht="15.75" x14ac:dyDescent="0.25">
      <c r="A28" s="59" t="s">
        <v>37</v>
      </c>
      <c r="B28" s="124" t="s">
        <v>38</v>
      </c>
      <c r="C28" s="9">
        <v>2</v>
      </c>
      <c r="D28" s="60" t="s">
        <v>39</v>
      </c>
      <c r="E28" s="107" t="s">
        <v>11</v>
      </c>
      <c r="F28" s="121">
        <v>120</v>
      </c>
      <c r="G28" s="62"/>
      <c r="H28" s="110">
        <v>13.21</v>
      </c>
      <c r="I28" s="78">
        <f t="shared" si="0"/>
        <v>1585.2</v>
      </c>
      <c r="J28" s="78">
        <f t="shared" si="1"/>
        <v>0</v>
      </c>
      <c r="M28" s="70"/>
    </row>
    <row r="29" spans="1:13" ht="15.75" x14ac:dyDescent="0.25">
      <c r="A29" s="59" t="s">
        <v>37</v>
      </c>
      <c r="B29" s="126"/>
      <c r="C29" s="9">
        <v>2</v>
      </c>
      <c r="D29" s="60" t="s">
        <v>71</v>
      </c>
      <c r="E29" s="107" t="s">
        <v>20</v>
      </c>
      <c r="F29" s="121"/>
      <c r="G29" s="62"/>
      <c r="H29" s="110">
        <v>316.98</v>
      </c>
      <c r="I29" s="78">
        <f t="shared" si="0"/>
        <v>0</v>
      </c>
      <c r="J29" s="78">
        <f t="shared" si="1"/>
        <v>0</v>
      </c>
      <c r="M29" s="70"/>
    </row>
    <row r="30" spans="1:13" ht="15.75" x14ac:dyDescent="0.25">
      <c r="A30" s="66" t="s">
        <v>40</v>
      </c>
      <c r="B30" s="124" t="s">
        <v>41</v>
      </c>
      <c r="C30" s="9">
        <v>3</v>
      </c>
      <c r="D30" s="67" t="s">
        <v>42</v>
      </c>
      <c r="E30" s="107" t="s">
        <v>28</v>
      </c>
      <c r="F30" s="121">
        <v>155</v>
      </c>
      <c r="G30" s="62"/>
      <c r="H30" s="110">
        <v>53.9</v>
      </c>
      <c r="I30" s="78">
        <f t="shared" si="0"/>
        <v>8354.5</v>
      </c>
      <c r="J30" s="78">
        <f t="shared" si="1"/>
        <v>0</v>
      </c>
      <c r="M30" s="70"/>
    </row>
    <row r="31" spans="1:13" ht="15.75" x14ac:dyDescent="0.25">
      <c r="A31" s="66" t="s">
        <v>40</v>
      </c>
      <c r="B31" s="125"/>
      <c r="C31" s="9">
        <v>3</v>
      </c>
      <c r="D31" s="60" t="s">
        <v>43</v>
      </c>
      <c r="E31" s="107" t="s">
        <v>28</v>
      </c>
      <c r="F31" s="121"/>
      <c r="G31" s="62"/>
      <c r="H31" s="110">
        <v>15.34</v>
      </c>
      <c r="I31" s="78">
        <f t="shared" si="0"/>
        <v>0</v>
      </c>
      <c r="J31" s="78">
        <f t="shared" si="1"/>
        <v>0</v>
      </c>
      <c r="M31" s="70"/>
    </row>
    <row r="32" spans="1:13" ht="15.75" x14ac:dyDescent="0.25">
      <c r="A32" s="66" t="s">
        <v>40</v>
      </c>
      <c r="B32" s="125"/>
      <c r="C32" s="9">
        <v>3</v>
      </c>
      <c r="D32" s="60" t="s">
        <v>44</v>
      </c>
      <c r="E32" s="107" t="s">
        <v>28</v>
      </c>
      <c r="F32" s="121">
        <v>400</v>
      </c>
      <c r="G32" s="62"/>
      <c r="H32" s="110">
        <v>8.6999999999999993</v>
      </c>
      <c r="I32" s="78">
        <f t="shared" si="0"/>
        <v>3479.9999999999995</v>
      </c>
      <c r="J32" s="78">
        <f t="shared" si="1"/>
        <v>0</v>
      </c>
      <c r="M32" s="70"/>
    </row>
    <row r="33" spans="1:13" ht="31.5" x14ac:dyDescent="0.25">
      <c r="A33" s="66" t="s">
        <v>40</v>
      </c>
      <c r="B33" s="125"/>
      <c r="C33" s="9">
        <v>3</v>
      </c>
      <c r="D33" s="63" t="s">
        <v>45</v>
      </c>
      <c r="E33" s="107"/>
      <c r="F33" s="121"/>
      <c r="G33" s="62"/>
      <c r="H33" s="110">
        <v>0</v>
      </c>
      <c r="I33" s="78">
        <f t="shared" si="0"/>
        <v>0</v>
      </c>
      <c r="J33" s="78">
        <f t="shared" si="1"/>
        <v>0</v>
      </c>
      <c r="M33" s="70"/>
    </row>
    <row r="34" spans="1:13" ht="15.75" x14ac:dyDescent="0.25">
      <c r="A34" s="66" t="s">
        <v>40</v>
      </c>
      <c r="B34" s="125"/>
      <c r="C34" s="9">
        <v>3</v>
      </c>
      <c r="D34" s="63" t="s">
        <v>66</v>
      </c>
      <c r="E34" s="107" t="s">
        <v>11</v>
      </c>
      <c r="F34" s="121"/>
      <c r="G34" s="62"/>
      <c r="H34" s="110">
        <v>50.62</v>
      </c>
      <c r="I34" s="78">
        <f t="shared" si="0"/>
        <v>0</v>
      </c>
      <c r="J34" s="78">
        <f t="shared" si="1"/>
        <v>0</v>
      </c>
      <c r="M34" s="70"/>
    </row>
    <row r="35" spans="1:13" ht="15.75" x14ac:dyDescent="0.25">
      <c r="A35" s="66" t="s">
        <v>40</v>
      </c>
      <c r="B35" s="126"/>
      <c r="C35" s="9">
        <v>3</v>
      </c>
      <c r="D35" s="63" t="s">
        <v>67</v>
      </c>
      <c r="E35" s="107" t="s">
        <v>20</v>
      </c>
      <c r="F35" s="121"/>
      <c r="G35" s="62"/>
      <c r="H35" s="110">
        <v>576</v>
      </c>
      <c r="I35" s="78">
        <f t="shared" si="0"/>
        <v>0</v>
      </c>
      <c r="J35" s="78">
        <f t="shared" si="1"/>
        <v>0</v>
      </c>
      <c r="M35" s="70"/>
    </row>
    <row r="36" spans="1:13" ht="15.75" x14ac:dyDescent="0.25">
      <c r="A36" s="59" t="s">
        <v>46</v>
      </c>
      <c r="B36" s="124" t="s">
        <v>47</v>
      </c>
      <c r="C36" s="9">
        <v>3</v>
      </c>
      <c r="D36" s="63" t="s">
        <v>48</v>
      </c>
      <c r="E36" s="107" t="s">
        <v>11</v>
      </c>
      <c r="F36" s="121">
        <v>45</v>
      </c>
      <c r="G36" s="62"/>
      <c r="H36" s="110">
        <v>16.68</v>
      </c>
      <c r="I36" s="78">
        <f t="shared" si="0"/>
        <v>750.6</v>
      </c>
      <c r="J36" s="78">
        <f t="shared" si="1"/>
        <v>0</v>
      </c>
      <c r="M36" s="70"/>
    </row>
    <row r="37" spans="1:13" ht="15.75" x14ac:dyDescent="0.25">
      <c r="A37" s="59" t="s">
        <v>46</v>
      </c>
      <c r="B37" s="126"/>
      <c r="C37" s="9">
        <v>3</v>
      </c>
      <c r="D37" s="60" t="s">
        <v>49</v>
      </c>
      <c r="E37" s="107" t="s">
        <v>11</v>
      </c>
      <c r="F37" s="121">
        <v>10</v>
      </c>
      <c r="G37" s="62"/>
      <c r="H37" s="110">
        <v>51.24</v>
      </c>
      <c r="I37" s="78">
        <f t="shared" si="0"/>
        <v>512.4</v>
      </c>
      <c r="J37" s="78">
        <f t="shared" si="1"/>
        <v>0</v>
      </c>
      <c r="M37" s="70"/>
    </row>
    <row r="38" spans="1:13" ht="31.5" x14ac:dyDescent="0.25">
      <c r="A38" s="59" t="s">
        <v>50</v>
      </c>
      <c r="B38" s="65" t="s">
        <v>51</v>
      </c>
      <c r="C38" s="9">
        <v>3</v>
      </c>
      <c r="D38" s="63" t="s">
        <v>52</v>
      </c>
      <c r="E38" s="107" t="s">
        <v>28</v>
      </c>
      <c r="F38" s="121">
        <v>15</v>
      </c>
      <c r="G38" s="62"/>
      <c r="H38" s="110">
        <v>13.75</v>
      </c>
      <c r="I38" s="78">
        <f t="shared" si="0"/>
        <v>206.25</v>
      </c>
      <c r="J38" s="78">
        <f t="shared" si="1"/>
        <v>0</v>
      </c>
      <c r="M38" s="70"/>
    </row>
    <row r="39" spans="1:13" ht="31.5" x14ac:dyDescent="0.25">
      <c r="A39" s="59" t="s">
        <v>50</v>
      </c>
      <c r="B39" s="65" t="s">
        <v>51</v>
      </c>
      <c r="C39" s="9">
        <v>3</v>
      </c>
      <c r="D39" s="60" t="s">
        <v>53</v>
      </c>
      <c r="E39" s="107" t="s">
        <v>28</v>
      </c>
      <c r="F39" s="121">
        <v>15</v>
      </c>
      <c r="G39" s="62"/>
      <c r="H39" s="110">
        <v>12.15</v>
      </c>
      <c r="I39" s="78">
        <f t="shared" si="0"/>
        <v>182.25</v>
      </c>
      <c r="J39" s="78">
        <f t="shared" si="1"/>
        <v>0</v>
      </c>
      <c r="M39" s="70"/>
    </row>
    <row r="40" spans="1:13" ht="78.75" x14ac:dyDescent="0.25">
      <c r="A40" s="59" t="s">
        <v>54</v>
      </c>
      <c r="B40" s="65" t="s">
        <v>55</v>
      </c>
      <c r="C40" s="9">
        <v>4</v>
      </c>
      <c r="D40" s="63" t="s">
        <v>56</v>
      </c>
      <c r="E40" s="107" t="s">
        <v>14</v>
      </c>
      <c r="F40" s="121">
        <v>117</v>
      </c>
      <c r="G40" s="62"/>
      <c r="H40" s="110">
        <v>7.95</v>
      </c>
      <c r="I40" s="78">
        <f t="shared" si="0"/>
        <v>930.15</v>
      </c>
      <c r="J40" s="78">
        <f t="shared" si="1"/>
        <v>0</v>
      </c>
      <c r="M40" s="70"/>
    </row>
    <row r="41" spans="1:13" ht="15.75" x14ac:dyDescent="0.25">
      <c r="A41" s="59" t="s">
        <v>57</v>
      </c>
      <c r="B41" s="124" t="s">
        <v>58</v>
      </c>
      <c r="C41" s="9">
        <v>4</v>
      </c>
      <c r="D41" s="60" t="s">
        <v>59</v>
      </c>
      <c r="E41" s="107" t="s">
        <v>11</v>
      </c>
      <c r="F41" s="121">
        <v>45</v>
      </c>
      <c r="G41" s="62"/>
      <c r="H41" s="110">
        <v>8.4499999999999993</v>
      </c>
      <c r="I41" s="78">
        <f t="shared" si="0"/>
        <v>380.24999999999994</v>
      </c>
      <c r="J41" s="78">
        <f t="shared" si="1"/>
        <v>0</v>
      </c>
      <c r="M41" s="70"/>
    </row>
    <row r="42" spans="1:13" ht="15.75" x14ac:dyDescent="0.25">
      <c r="A42" s="59" t="s">
        <v>57</v>
      </c>
      <c r="B42" s="125"/>
      <c r="C42" s="9">
        <v>4</v>
      </c>
      <c r="D42" s="60" t="s">
        <v>65</v>
      </c>
      <c r="E42" s="107" t="s">
        <v>28</v>
      </c>
      <c r="F42" s="121"/>
      <c r="G42" s="62"/>
      <c r="H42" s="110">
        <v>1.87</v>
      </c>
      <c r="I42" s="78">
        <f t="shared" si="0"/>
        <v>0</v>
      </c>
      <c r="J42" s="78">
        <f t="shared" si="1"/>
        <v>0</v>
      </c>
      <c r="M42" s="70"/>
    </row>
    <row r="43" spans="1:13" ht="31.5" x14ac:dyDescent="0.25">
      <c r="A43" s="59" t="s">
        <v>57</v>
      </c>
      <c r="B43" s="126"/>
      <c r="C43" s="9">
        <v>4</v>
      </c>
      <c r="D43" s="63" t="s">
        <v>60</v>
      </c>
      <c r="E43" s="107" t="s">
        <v>28</v>
      </c>
      <c r="F43" s="121">
        <v>200</v>
      </c>
      <c r="G43" s="62"/>
      <c r="H43" s="110">
        <v>0.62</v>
      </c>
      <c r="I43" s="78">
        <f t="shared" si="0"/>
        <v>124</v>
      </c>
      <c r="J43" s="78">
        <f t="shared" si="1"/>
        <v>0</v>
      </c>
      <c r="M43" s="70"/>
    </row>
    <row r="44" spans="1:13" ht="16.5" thickBot="1" x14ac:dyDescent="0.3">
      <c r="A44" s="68"/>
      <c r="B44" s="68"/>
      <c r="C44" s="68"/>
      <c r="D44" s="68"/>
      <c r="E44" s="118"/>
      <c r="F44" s="118"/>
      <c r="G44" s="69"/>
      <c r="H44" s="119"/>
      <c r="I44" s="116"/>
      <c r="J44" s="117"/>
      <c r="M44" s="70"/>
    </row>
    <row r="45" spans="1:13" ht="20.100000000000001" customHeight="1" thickBot="1" x14ac:dyDescent="0.35">
      <c r="A45" s="127" t="s">
        <v>122</v>
      </c>
      <c r="B45" s="128"/>
      <c r="C45" s="128"/>
      <c r="D45" s="128"/>
      <c r="E45" s="128"/>
      <c r="F45" s="128"/>
      <c r="G45" s="128"/>
      <c r="H45" s="129"/>
      <c r="I45" s="115">
        <f>SUM(I8:I43)</f>
        <v>29994.722000000002</v>
      </c>
      <c r="J45" s="120">
        <f>SUM(J8:J44)</f>
        <v>0</v>
      </c>
    </row>
  </sheetData>
  <mergeCells count="8">
    <mergeCell ref="B41:B43"/>
    <mergeCell ref="A45:H45"/>
    <mergeCell ref="B8:B12"/>
    <mergeCell ref="B13:B18"/>
    <mergeCell ref="B20:B26"/>
    <mergeCell ref="B28:B29"/>
    <mergeCell ref="B30:B35"/>
    <mergeCell ref="B36:B3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9"/>
  <sheetViews>
    <sheetView workbookViewId="0">
      <selection activeCell="AE48" sqref="AE48"/>
    </sheetView>
  </sheetViews>
  <sheetFormatPr defaultRowHeight="15" x14ac:dyDescent="0.25"/>
  <cols>
    <col min="1" max="1" width="9.140625" customWidth="1"/>
    <col min="2" max="2" width="30.5703125" customWidth="1"/>
    <col min="3" max="3" width="9.140625" customWidth="1"/>
    <col min="4" max="4" width="42.5703125" customWidth="1"/>
    <col min="5" max="6" width="9.140625" customWidth="1"/>
    <col min="7" max="7" width="14.7109375" customWidth="1"/>
    <col min="8" max="8" width="9.140625" customWidth="1"/>
    <col min="9" max="9" width="10.5703125" customWidth="1"/>
    <col min="10" max="10" width="16" customWidth="1"/>
    <col min="11" max="11" width="3.5703125" customWidth="1"/>
    <col min="12" max="27" width="8.7109375" customWidth="1"/>
    <col min="28" max="29" width="9.5703125" customWidth="1"/>
    <col min="30" max="31" width="9.5703125" style="73" customWidth="1"/>
  </cols>
  <sheetData>
    <row r="1" spans="1:32" ht="15.75" x14ac:dyDescent="0.25">
      <c r="A1" s="1" t="s">
        <v>74</v>
      </c>
      <c r="B1" s="1"/>
      <c r="C1" s="1"/>
      <c r="D1" s="2"/>
      <c r="E1" s="2"/>
      <c r="F1" s="1"/>
      <c r="G1" s="1"/>
      <c r="H1" s="1"/>
    </row>
    <row r="2" spans="1:32" ht="15.75" x14ac:dyDescent="0.25">
      <c r="A2" s="1" t="s">
        <v>73</v>
      </c>
      <c r="B2" s="1"/>
      <c r="C2" s="1"/>
      <c r="D2" s="2"/>
      <c r="E2" s="2"/>
      <c r="F2" s="1"/>
      <c r="G2" s="1"/>
      <c r="H2" s="1"/>
    </row>
    <row r="3" spans="1:32" ht="15.75" x14ac:dyDescent="0.25">
      <c r="A3" s="3" t="s">
        <v>64</v>
      </c>
      <c r="B3" s="3"/>
      <c r="C3" s="3"/>
      <c r="D3" s="4"/>
      <c r="E3" s="4"/>
      <c r="F3" s="3"/>
      <c r="G3" s="1"/>
      <c r="H3" s="1"/>
    </row>
    <row r="4" spans="1:32" ht="15.75" x14ac:dyDescent="0.25">
      <c r="A4" s="3"/>
      <c r="B4" s="3"/>
      <c r="C4" s="3"/>
      <c r="D4" s="4"/>
      <c r="E4" s="4"/>
      <c r="F4" s="3"/>
      <c r="G4" s="1"/>
      <c r="H4" s="1"/>
    </row>
    <row r="5" spans="1:32" ht="15.75" x14ac:dyDescent="0.25">
      <c r="A5" s="5"/>
      <c r="B5" s="3"/>
      <c r="C5" s="3"/>
      <c r="D5" s="4"/>
      <c r="E5" s="4"/>
      <c r="F5" s="3"/>
      <c r="G5" s="1"/>
      <c r="H5" s="1"/>
      <c r="L5" s="141" t="s">
        <v>77</v>
      </c>
      <c r="M5" s="141"/>
      <c r="N5" s="141" t="s">
        <v>78</v>
      </c>
      <c r="O5" s="141"/>
      <c r="P5" s="142" t="s">
        <v>80</v>
      </c>
      <c r="Q5" s="142"/>
      <c r="R5" s="141" t="s">
        <v>81</v>
      </c>
      <c r="S5" s="141"/>
      <c r="T5" s="140" t="s">
        <v>82</v>
      </c>
      <c r="U5" s="140"/>
      <c r="V5" s="141" t="s">
        <v>83</v>
      </c>
      <c r="W5" s="141"/>
      <c r="X5" s="142" t="s">
        <v>84</v>
      </c>
      <c r="Y5" s="142"/>
      <c r="Z5" s="133" t="s">
        <v>86</v>
      </c>
      <c r="AA5" s="133"/>
      <c r="AB5" s="140" t="s">
        <v>109</v>
      </c>
      <c r="AC5" s="140"/>
      <c r="AD5" s="133" t="s">
        <v>110</v>
      </c>
      <c r="AE5" s="133"/>
      <c r="AF5" s="45" t="s">
        <v>85</v>
      </c>
    </row>
    <row r="6" spans="1:32" ht="165" customHeight="1" x14ac:dyDescent="0.25">
      <c r="A6" s="35" t="s">
        <v>0</v>
      </c>
      <c r="B6" s="35" t="s">
        <v>1</v>
      </c>
      <c r="C6" s="36" t="s">
        <v>2</v>
      </c>
      <c r="D6" s="35" t="s">
        <v>3</v>
      </c>
      <c r="E6" s="37" t="s">
        <v>4</v>
      </c>
      <c r="F6" s="38" t="s">
        <v>5</v>
      </c>
      <c r="G6" s="39" t="s">
        <v>63</v>
      </c>
      <c r="H6" s="40" t="s">
        <v>61</v>
      </c>
      <c r="I6" s="40" t="s">
        <v>6</v>
      </c>
      <c r="J6" s="39" t="s">
        <v>62</v>
      </c>
      <c r="L6" t="s">
        <v>75</v>
      </c>
      <c r="M6" t="s">
        <v>76</v>
      </c>
      <c r="N6" t="s">
        <v>75</v>
      </c>
      <c r="O6" t="s">
        <v>79</v>
      </c>
      <c r="P6" s="44" t="s">
        <v>75</v>
      </c>
      <c r="Q6" s="44" t="s">
        <v>79</v>
      </c>
      <c r="R6" t="s">
        <v>75</v>
      </c>
      <c r="S6" t="s">
        <v>79</v>
      </c>
      <c r="T6" s="48" t="s">
        <v>75</v>
      </c>
      <c r="U6" s="48" t="s">
        <v>79</v>
      </c>
      <c r="V6" t="s">
        <v>75</v>
      </c>
      <c r="W6" t="s">
        <v>79</v>
      </c>
      <c r="X6" s="44" t="s">
        <v>75</v>
      </c>
      <c r="Y6" s="44" t="s">
        <v>79</v>
      </c>
      <c r="Z6" s="73" t="s">
        <v>75</v>
      </c>
      <c r="AA6" s="73" t="s">
        <v>79</v>
      </c>
      <c r="AB6" s="48" t="s">
        <v>75</v>
      </c>
      <c r="AC6" s="48" t="s">
        <v>79</v>
      </c>
      <c r="AD6" s="73" t="s">
        <v>75</v>
      </c>
      <c r="AE6" s="73" t="s">
        <v>79</v>
      </c>
      <c r="AF6" s="45"/>
    </row>
    <row r="7" spans="1:32" ht="30" customHeight="1" x14ac:dyDescent="0.3">
      <c r="A7" s="26">
        <v>4</v>
      </c>
      <c r="B7" s="27" t="s">
        <v>7</v>
      </c>
      <c r="C7" s="28"/>
      <c r="D7" s="29"/>
      <c r="E7" s="29"/>
      <c r="F7" s="30"/>
      <c r="G7" s="31"/>
      <c r="H7" s="32"/>
      <c r="I7" s="33"/>
      <c r="J7" s="34"/>
      <c r="P7" s="44"/>
      <c r="Q7" s="44"/>
      <c r="T7" s="48"/>
      <c r="U7" s="48"/>
      <c r="X7" s="44"/>
      <c r="Y7" s="44"/>
      <c r="Z7" s="73"/>
      <c r="AA7" s="73"/>
      <c r="AB7" s="48"/>
      <c r="AC7" s="48"/>
      <c r="AF7" s="45"/>
    </row>
    <row r="8" spans="1:32" ht="21.6" customHeight="1" x14ac:dyDescent="0.25">
      <c r="A8" s="8" t="s">
        <v>8</v>
      </c>
      <c r="B8" s="134" t="s">
        <v>9</v>
      </c>
      <c r="C8" s="9">
        <v>2</v>
      </c>
      <c r="D8" s="10" t="s">
        <v>10</v>
      </c>
      <c r="E8" s="7" t="s">
        <v>11</v>
      </c>
      <c r="F8" s="22">
        <v>174</v>
      </c>
      <c r="G8" s="21">
        <v>21.72</v>
      </c>
      <c r="H8" s="20">
        <v>18.89</v>
      </c>
      <c r="I8" s="20">
        <f>H8*F8</f>
        <v>3286.86</v>
      </c>
      <c r="J8" s="21">
        <f>G8*F8</f>
        <v>3779.2799999999997</v>
      </c>
      <c r="N8">
        <v>110</v>
      </c>
      <c r="O8">
        <f>N8*G8</f>
        <v>2389.1999999999998</v>
      </c>
      <c r="P8" s="44">
        <v>0</v>
      </c>
      <c r="Q8" s="44">
        <f>P8*G8</f>
        <v>0</v>
      </c>
      <c r="R8">
        <v>0</v>
      </c>
      <c r="S8">
        <f>R8*G8</f>
        <v>0</v>
      </c>
      <c r="T8" s="48">
        <v>0</v>
      </c>
      <c r="U8" s="48">
        <f>T8*G8</f>
        <v>0</v>
      </c>
      <c r="W8">
        <f>V8*G8</f>
        <v>0</v>
      </c>
      <c r="X8" s="44"/>
      <c r="Y8" s="44">
        <f t="shared" ref="Y8:Y13" si="0">X8*G8</f>
        <v>0</v>
      </c>
      <c r="Z8" s="73">
        <v>64</v>
      </c>
      <c r="AA8" s="73">
        <f t="shared" ref="AA8:AA43" si="1">Z8*G8</f>
        <v>1390.08</v>
      </c>
      <c r="AB8" s="48"/>
      <c r="AC8" s="48">
        <f>G8*AB8</f>
        <v>0</v>
      </c>
      <c r="AD8" s="73">
        <v>0</v>
      </c>
      <c r="AE8" s="73">
        <f>G8*AD8</f>
        <v>0</v>
      </c>
      <c r="AF8" s="46">
        <f>J8-M8-O8-Q8-S8-U8-W8-Y8-AA8-AC8-AE8</f>
        <v>0</v>
      </c>
    </row>
    <row r="9" spans="1:32" ht="18.600000000000001" customHeight="1" x14ac:dyDescent="0.25">
      <c r="A9" s="8" t="s">
        <v>8</v>
      </c>
      <c r="B9" s="136"/>
      <c r="C9" s="9">
        <v>2</v>
      </c>
      <c r="D9" s="10" t="s">
        <v>12</v>
      </c>
      <c r="E9" s="7" t="s">
        <v>11</v>
      </c>
      <c r="F9" s="22">
        <v>220</v>
      </c>
      <c r="G9" s="21">
        <v>2.4</v>
      </c>
      <c r="H9" s="20">
        <v>2</v>
      </c>
      <c r="I9" s="20">
        <f t="shared" ref="I9:I43" si="2">H9*F9</f>
        <v>440</v>
      </c>
      <c r="J9" s="21">
        <f t="shared" ref="J9:J43" si="3">G9*F9</f>
        <v>528</v>
      </c>
      <c r="K9" s="43"/>
      <c r="L9">
        <v>220</v>
      </c>
      <c r="M9">
        <f>G9*L9</f>
        <v>528</v>
      </c>
      <c r="O9">
        <f t="shared" ref="O9:O43" si="4">N9*G9</f>
        <v>0</v>
      </c>
      <c r="P9" s="44"/>
      <c r="Q9" s="44">
        <f t="shared" ref="Q9:Q43" si="5">P9*G9</f>
        <v>0</v>
      </c>
      <c r="S9">
        <f t="shared" ref="S9:S43" si="6">R9*G9</f>
        <v>0</v>
      </c>
      <c r="T9" s="48"/>
      <c r="U9" s="48">
        <f t="shared" ref="U9:U43" si="7">T9*G9</f>
        <v>0</v>
      </c>
      <c r="W9">
        <f t="shared" ref="W9:W43" si="8">V9*G9</f>
        <v>0</v>
      </c>
      <c r="X9" s="44"/>
      <c r="Y9" s="44">
        <f t="shared" si="0"/>
        <v>0</v>
      </c>
      <c r="Z9" s="73"/>
      <c r="AA9" s="73">
        <f t="shared" si="1"/>
        <v>0</v>
      </c>
      <c r="AB9" s="48"/>
      <c r="AC9" s="48">
        <f t="shared" ref="AC9:AC43" si="9">G9*AB9</f>
        <v>0</v>
      </c>
      <c r="AE9" s="73">
        <f t="shared" ref="AE9:AE43" si="10">G9*AD9</f>
        <v>0</v>
      </c>
      <c r="AF9" s="46">
        <f t="shared" ref="AF9:AF43" si="11">J9-M9-O9-Q9-S9-U9-W9-Y9-AA9-AC9-AE9</f>
        <v>0</v>
      </c>
    </row>
    <row r="10" spans="1:32" ht="30" customHeight="1" x14ac:dyDescent="0.25">
      <c r="A10" s="8" t="s">
        <v>8</v>
      </c>
      <c r="B10" s="136"/>
      <c r="C10" s="9">
        <v>2</v>
      </c>
      <c r="D10" s="12" t="s">
        <v>13</v>
      </c>
      <c r="E10" s="7" t="s">
        <v>14</v>
      </c>
      <c r="F10" s="22">
        <v>100</v>
      </c>
      <c r="G10" s="21">
        <v>6.1</v>
      </c>
      <c r="H10" s="20">
        <v>5.09</v>
      </c>
      <c r="I10" s="20">
        <f t="shared" si="2"/>
        <v>509</v>
      </c>
      <c r="J10" s="21">
        <f t="shared" si="3"/>
        <v>610</v>
      </c>
      <c r="K10" s="43"/>
      <c r="L10">
        <v>100</v>
      </c>
      <c r="M10">
        <f t="shared" ref="M10:M43" si="12">G10*L10</f>
        <v>610</v>
      </c>
      <c r="O10">
        <f t="shared" si="4"/>
        <v>0</v>
      </c>
      <c r="P10" s="44"/>
      <c r="Q10" s="44">
        <f t="shared" si="5"/>
        <v>0</v>
      </c>
      <c r="S10">
        <f t="shared" si="6"/>
        <v>0</v>
      </c>
      <c r="T10" s="48"/>
      <c r="U10" s="48">
        <f t="shared" si="7"/>
        <v>0</v>
      </c>
      <c r="W10">
        <f t="shared" si="8"/>
        <v>0</v>
      </c>
      <c r="X10" s="44"/>
      <c r="Y10" s="44">
        <f t="shared" si="0"/>
        <v>0</v>
      </c>
      <c r="Z10" s="73"/>
      <c r="AA10" s="73">
        <f t="shared" si="1"/>
        <v>0</v>
      </c>
      <c r="AB10" s="48"/>
      <c r="AC10" s="48">
        <f t="shared" si="9"/>
        <v>0</v>
      </c>
      <c r="AE10" s="73">
        <f t="shared" si="10"/>
        <v>0</v>
      </c>
      <c r="AF10" s="46">
        <f t="shared" si="11"/>
        <v>0</v>
      </c>
    </row>
    <row r="11" spans="1:32" ht="18" customHeight="1" x14ac:dyDescent="0.25">
      <c r="A11" s="8" t="s">
        <v>8</v>
      </c>
      <c r="B11" s="136"/>
      <c r="C11" s="9">
        <v>2</v>
      </c>
      <c r="D11" s="10" t="s">
        <v>15</v>
      </c>
      <c r="E11" s="7" t="s">
        <v>14</v>
      </c>
      <c r="F11" s="22">
        <v>100</v>
      </c>
      <c r="G11" s="21">
        <v>6.1</v>
      </c>
      <c r="H11" s="20">
        <v>5.09</v>
      </c>
      <c r="I11" s="20">
        <f t="shared" si="2"/>
        <v>509</v>
      </c>
      <c r="J11" s="21">
        <f t="shared" si="3"/>
        <v>610</v>
      </c>
      <c r="K11" s="43"/>
      <c r="L11">
        <v>100</v>
      </c>
      <c r="M11">
        <f t="shared" si="12"/>
        <v>610</v>
      </c>
      <c r="O11">
        <f t="shared" si="4"/>
        <v>0</v>
      </c>
      <c r="P11" s="44"/>
      <c r="Q11" s="44">
        <f t="shared" si="5"/>
        <v>0</v>
      </c>
      <c r="S11">
        <f t="shared" si="6"/>
        <v>0</v>
      </c>
      <c r="T11" s="48"/>
      <c r="U11" s="48">
        <f t="shared" si="7"/>
        <v>0</v>
      </c>
      <c r="W11">
        <f t="shared" si="8"/>
        <v>0</v>
      </c>
      <c r="X11" s="44"/>
      <c r="Y11" s="44">
        <f t="shared" si="0"/>
        <v>0</v>
      </c>
      <c r="Z11" s="73"/>
      <c r="AA11" s="73">
        <f t="shared" si="1"/>
        <v>0</v>
      </c>
      <c r="AB11" s="48"/>
      <c r="AC11" s="48">
        <f t="shared" si="9"/>
        <v>0</v>
      </c>
      <c r="AE11" s="73">
        <f t="shared" si="10"/>
        <v>0</v>
      </c>
      <c r="AF11" s="46">
        <f t="shared" si="11"/>
        <v>0</v>
      </c>
    </row>
    <row r="12" spans="1:32" ht="19.899999999999999" customHeight="1" x14ac:dyDescent="0.25">
      <c r="A12" s="8" t="s">
        <v>8</v>
      </c>
      <c r="B12" s="135"/>
      <c r="C12" s="9">
        <v>2</v>
      </c>
      <c r="D12" s="10" t="s">
        <v>16</v>
      </c>
      <c r="E12" s="7" t="s">
        <v>14</v>
      </c>
      <c r="F12" s="22"/>
      <c r="G12" s="21">
        <v>19.670000000000002</v>
      </c>
      <c r="H12" s="20">
        <v>17.100000000000001</v>
      </c>
      <c r="I12" s="20">
        <f t="shared" si="2"/>
        <v>0</v>
      </c>
      <c r="J12" s="21">
        <f t="shared" si="3"/>
        <v>0</v>
      </c>
      <c r="K12" s="43"/>
      <c r="M12">
        <f t="shared" si="12"/>
        <v>0</v>
      </c>
      <c r="O12">
        <f t="shared" si="4"/>
        <v>0</v>
      </c>
      <c r="P12" s="44"/>
      <c r="Q12" s="44">
        <f t="shared" si="5"/>
        <v>0</v>
      </c>
      <c r="S12">
        <f t="shared" si="6"/>
        <v>0</v>
      </c>
      <c r="T12" s="48"/>
      <c r="U12" s="48">
        <f t="shared" si="7"/>
        <v>0</v>
      </c>
      <c r="W12">
        <f t="shared" si="8"/>
        <v>0</v>
      </c>
      <c r="X12" s="44"/>
      <c r="Y12" s="44">
        <f t="shared" si="0"/>
        <v>0</v>
      </c>
      <c r="Z12" s="73"/>
      <c r="AA12" s="73">
        <f t="shared" si="1"/>
        <v>0</v>
      </c>
      <c r="AB12" s="48"/>
      <c r="AC12" s="48">
        <f t="shared" si="9"/>
        <v>0</v>
      </c>
      <c r="AE12" s="73">
        <f t="shared" si="10"/>
        <v>0</v>
      </c>
      <c r="AF12" s="46">
        <f t="shared" si="11"/>
        <v>0</v>
      </c>
    </row>
    <row r="13" spans="1:32" ht="21" customHeight="1" x14ac:dyDescent="0.25">
      <c r="A13" s="11" t="s">
        <v>17</v>
      </c>
      <c r="B13" s="137" t="s">
        <v>18</v>
      </c>
      <c r="C13" s="9">
        <v>3</v>
      </c>
      <c r="D13" s="10" t="s">
        <v>19</v>
      </c>
      <c r="E13" s="7" t="s">
        <v>20</v>
      </c>
      <c r="F13" s="22">
        <v>3.2</v>
      </c>
      <c r="G13" s="21">
        <v>458.85</v>
      </c>
      <c r="H13" s="20">
        <v>399</v>
      </c>
      <c r="I13" s="20">
        <f t="shared" si="2"/>
        <v>1276.8000000000002</v>
      </c>
      <c r="J13" s="21">
        <f t="shared" si="3"/>
        <v>1468.3200000000002</v>
      </c>
      <c r="K13" s="43"/>
      <c r="M13">
        <f t="shared" si="12"/>
        <v>0</v>
      </c>
      <c r="O13">
        <f t="shared" si="4"/>
        <v>0</v>
      </c>
      <c r="P13" s="44"/>
      <c r="Q13" s="44">
        <f t="shared" si="5"/>
        <v>0</v>
      </c>
      <c r="S13">
        <f t="shared" si="6"/>
        <v>0</v>
      </c>
      <c r="T13" s="48"/>
      <c r="U13" s="48">
        <f t="shared" si="7"/>
        <v>0</v>
      </c>
      <c r="W13">
        <f t="shared" si="8"/>
        <v>0</v>
      </c>
      <c r="X13" s="44"/>
      <c r="Y13" s="44">
        <f t="shared" si="0"/>
        <v>0</v>
      </c>
      <c r="Z13" s="73">
        <v>1.2</v>
      </c>
      <c r="AA13" s="73">
        <f t="shared" si="1"/>
        <v>550.62</v>
      </c>
      <c r="AB13" s="48">
        <v>2</v>
      </c>
      <c r="AC13" s="48">
        <f t="shared" si="9"/>
        <v>917.7</v>
      </c>
      <c r="AE13" s="73">
        <f t="shared" si="10"/>
        <v>0</v>
      </c>
      <c r="AF13" s="46">
        <f t="shared" si="11"/>
        <v>1.1368683772161603E-13</v>
      </c>
    </row>
    <row r="14" spans="1:32" ht="20.45" customHeight="1" x14ac:dyDescent="0.25">
      <c r="A14" s="11" t="s">
        <v>17</v>
      </c>
      <c r="B14" s="138"/>
      <c r="C14" s="9">
        <v>3</v>
      </c>
      <c r="D14" s="12" t="s">
        <v>21</v>
      </c>
      <c r="E14" s="7" t="s">
        <v>20</v>
      </c>
      <c r="F14" s="22">
        <v>2.5</v>
      </c>
      <c r="G14" s="21">
        <v>575.14</v>
      </c>
      <c r="H14" s="20">
        <v>500.12</v>
      </c>
      <c r="I14" s="20">
        <f t="shared" si="2"/>
        <v>1250.3</v>
      </c>
      <c r="J14" s="21">
        <f t="shared" si="3"/>
        <v>1437.85</v>
      </c>
      <c r="M14">
        <f t="shared" si="12"/>
        <v>0</v>
      </c>
      <c r="N14">
        <v>1.5</v>
      </c>
      <c r="O14">
        <f t="shared" si="4"/>
        <v>862.71</v>
      </c>
      <c r="P14" s="44"/>
      <c r="Q14" s="44">
        <f t="shared" si="5"/>
        <v>0</v>
      </c>
      <c r="S14">
        <f t="shared" si="6"/>
        <v>0</v>
      </c>
      <c r="T14" s="48"/>
      <c r="U14" s="48">
        <f t="shared" si="7"/>
        <v>0</v>
      </c>
      <c r="W14">
        <f t="shared" si="8"/>
        <v>0</v>
      </c>
      <c r="X14" s="44">
        <v>0</v>
      </c>
      <c r="Y14" s="44">
        <f>X14*G14</f>
        <v>0</v>
      </c>
      <c r="Z14" s="73"/>
      <c r="AA14" s="73">
        <f t="shared" si="1"/>
        <v>0</v>
      </c>
      <c r="AB14" s="48">
        <v>1</v>
      </c>
      <c r="AC14" s="48">
        <f t="shared" si="9"/>
        <v>575.14</v>
      </c>
      <c r="AE14" s="73">
        <f t="shared" si="10"/>
        <v>0</v>
      </c>
      <c r="AF14" s="46">
        <f t="shared" si="11"/>
        <v>-1.1368683772161603E-13</v>
      </c>
    </row>
    <row r="15" spans="1:32" ht="30" customHeight="1" x14ac:dyDescent="0.25">
      <c r="A15" s="11" t="s">
        <v>17</v>
      </c>
      <c r="B15" s="138"/>
      <c r="C15" s="9">
        <v>3</v>
      </c>
      <c r="D15" s="12" t="s">
        <v>22</v>
      </c>
      <c r="E15" s="7" t="s">
        <v>20</v>
      </c>
      <c r="F15" s="22">
        <v>4.6500000000000004</v>
      </c>
      <c r="G15" s="21">
        <v>146.66999999999999</v>
      </c>
      <c r="H15" s="20">
        <v>127.54</v>
      </c>
      <c r="I15" s="20">
        <f t="shared" si="2"/>
        <v>593.06100000000004</v>
      </c>
      <c r="J15" s="21">
        <f t="shared" si="3"/>
        <v>682.01549999999997</v>
      </c>
      <c r="K15" s="43"/>
      <c r="L15">
        <v>4.6500000000000004</v>
      </c>
      <c r="M15">
        <f t="shared" si="12"/>
        <v>682.01549999999997</v>
      </c>
      <c r="O15">
        <f t="shared" si="4"/>
        <v>0</v>
      </c>
      <c r="P15" s="44"/>
      <c r="Q15" s="44">
        <f t="shared" si="5"/>
        <v>0</v>
      </c>
      <c r="S15">
        <f t="shared" si="6"/>
        <v>0</v>
      </c>
      <c r="T15" s="48"/>
      <c r="U15" s="48">
        <f t="shared" si="7"/>
        <v>0</v>
      </c>
      <c r="W15">
        <f t="shared" si="8"/>
        <v>0</v>
      </c>
      <c r="X15" s="44"/>
      <c r="Y15" s="44">
        <f t="shared" ref="Y15:Y43" si="13">X15*G15</f>
        <v>0</v>
      </c>
      <c r="Z15" s="73"/>
      <c r="AA15" s="73">
        <f t="shared" si="1"/>
        <v>0</v>
      </c>
      <c r="AB15" s="48"/>
      <c r="AC15" s="48">
        <f t="shared" si="9"/>
        <v>0</v>
      </c>
      <c r="AE15" s="73">
        <f t="shared" si="10"/>
        <v>0</v>
      </c>
      <c r="AF15" s="46">
        <f t="shared" si="11"/>
        <v>0</v>
      </c>
    </row>
    <row r="16" spans="1:32" ht="17.45" customHeight="1" x14ac:dyDescent="0.25">
      <c r="A16" s="11" t="s">
        <v>17</v>
      </c>
      <c r="B16" s="138"/>
      <c r="C16" s="9">
        <v>3</v>
      </c>
      <c r="D16" s="12" t="s">
        <v>69</v>
      </c>
      <c r="E16" s="7" t="s">
        <v>20</v>
      </c>
      <c r="F16" s="22">
        <v>0.5</v>
      </c>
      <c r="G16" s="21">
        <v>624.45000000000005</v>
      </c>
      <c r="H16" s="20">
        <v>543</v>
      </c>
      <c r="I16" s="20">
        <f t="shared" si="2"/>
        <v>271.5</v>
      </c>
      <c r="J16" s="21">
        <f t="shared" si="3"/>
        <v>312.22500000000002</v>
      </c>
      <c r="K16" s="43"/>
      <c r="M16">
        <f t="shared" si="12"/>
        <v>0</v>
      </c>
      <c r="N16">
        <v>0.5</v>
      </c>
      <c r="O16">
        <f t="shared" si="4"/>
        <v>312.22500000000002</v>
      </c>
      <c r="P16" s="44"/>
      <c r="Q16" s="44">
        <f t="shared" si="5"/>
        <v>0</v>
      </c>
      <c r="S16">
        <f t="shared" si="6"/>
        <v>0</v>
      </c>
      <c r="T16" s="48"/>
      <c r="U16" s="48">
        <f t="shared" si="7"/>
        <v>0</v>
      </c>
      <c r="W16">
        <f t="shared" si="8"/>
        <v>0</v>
      </c>
      <c r="X16" s="44"/>
      <c r="Y16" s="44">
        <f t="shared" si="13"/>
        <v>0</v>
      </c>
      <c r="Z16" s="73"/>
      <c r="AA16" s="73">
        <f t="shared" si="1"/>
        <v>0</v>
      </c>
      <c r="AB16" s="48"/>
      <c r="AC16" s="48">
        <f t="shared" si="9"/>
        <v>0</v>
      </c>
      <c r="AE16" s="73">
        <f t="shared" si="10"/>
        <v>0</v>
      </c>
      <c r="AF16" s="46">
        <f t="shared" si="11"/>
        <v>0</v>
      </c>
    </row>
    <row r="17" spans="1:32" ht="19.149999999999999" customHeight="1" x14ac:dyDescent="0.25">
      <c r="A17" s="11" t="s">
        <v>17</v>
      </c>
      <c r="B17" s="138"/>
      <c r="C17" s="9">
        <v>3</v>
      </c>
      <c r="D17" s="12" t="s">
        <v>70</v>
      </c>
      <c r="E17" s="7" t="s">
        <v>20</v>
      </c>
      <c r="F17" s="22">
        <v>2</v>
      </c>
      <c r="G17" s="21">
        <v>225.4</v>
      </c>
      <c r="H17" s="20">
        <v>196</v>
      </c>
      <c r="I17" s="20">
        <f t="shared" si="2"/>
        <v>392</v>
      </c>
      <c r="J17" s="21">
        <f t="shared" si="3"/>
        <v>450.8</v>
      </c>
      <c r="K17" s="43"/>
      <c r="M17">
        <f t="shared" si="12"/>
        <v>0</v>
      </c>
      <c r="N17">
        <v>2</v>
      </c>
      <c r="O17">
        <f t="shared" si="4"/>
        <v>450.8</v>
      </c>
      <c r="P17" s="44"/>
      <c r="Q17" s="44">
        <f t="shared" si="5"/>
        <v>0</v>
      </c>
      <c r="S17">
        <f t="shared" si="6"/>
        <v>0</v>
      </c>
      <c r="T17" s="48"/>
      <c r="U17" s="48">
        <f t="shared" si="7"/>
        <v>0</v>
      </c>
      <c r="W17">
        <f t="shared" si="8"/>
        <v>0</v>
      </c>
      <c r="X17" s="44"/>
      <c r="Y17" s="44">
        <f t="shared" si="13"/>
        <v>0</v>
      </c>
      <c r="Z17" s="73"/>
      <c r="AA17" s="73">
        <f t="shared" si="1"/>
        <v>0</v>
      </c>
      <c r="AB17" s="48"/>
      <c r="AC17" s="48">
        <f t="shared" si="9"/>
        <v>0</v>
      </c>
      <c r="AE17" s="73">
        <f t="shared" si="10"/>
        <v>0</v>
      </c>
      <c r="AF17" s="46">
        <f t="shared" si="11"/>
        <v>0</v>
      </c>
    </row>
    <row r="18" spans="1:32" ht="21.6" customHeight="1" x14ac:dyDescent="0.25">
      <c r="A18" s="11" t="s">
        <v>17</v>
      </c>
      <c r="B18" s="139"/>
      <c r="C18" s="9">
        <v>3</v>
      </c>
      <c r="D18" s="12" t="s">
        <v>72</v>
      </c>
      <c r="E18" s="7" t="s">
        <v>20</v>
      </c>
      <c r="F18" s="22">
        <v>1.5</v>
      </c>
      <c r="G18" s="21">
        <v>487.1</v>
      </c>
      <c r="H18" s="20">
        <v>423.56</v>
      </c>
      <c r="I18" s="20">
        <f t="shared" si="2"/>
        <v>635.34</v>
      </c>
      <c r="J18" s="21">
        <f t="shared" si="3"/>
        <v>730.65000000000009</v>
      </c>
      <c r="K18" s="43"/>
      <c r="L18">
        <v>0</v>
      </c>
      <c r="M18">
        <f t="shared" si="12"/>
        <v>0</v>
      </c>
      <c r="N18">
        <v>1.5</v>
      </c>
      <c r="O18">
        <f t="shared" si="4"/>
        <v>730.65000000000009</v>
      </c>
      <c r="P18" s="44"/>
      <c r="Q18" s="44">
        <f t="shared" si="5"/>
        <v>0</v>
      </c>
      <c r="S18">
        <f t="shared" si="6"/>
        <v>0</v>
      </c>
      <c r="T18" s="48"/>
      <c r="U18" s="48">
        <f t="shared" si="7"/>
        <v>0</v>
      </c>
      <c r="W18">
        <f t="shared" si="8"/>
        <v>0</v>
      </c>
      <c r="X18" s="44"/>
      <c r="Y18" s="44">
        <f t="shared" si="13"/>
        <v>0</v>
      </c>
      <c r="Z18" s="73"/>
      <c r="AA18" s="73">
        <f t="shared" si="1"/>
        <v>0</v>
      </c>
      <c r="AB18" s="48"/>
      <c r="AC18" s="48">
        <f t="shared" si="9"/>
        <v>0</v>
      </c>
      <c r="AE18" s="73">
        <f t="shared" si="10"/>
        <v>0</v>
      </c>
      <c r="AF18" s="46">
        <f t="shared" si="11"/>
        <v>0</v>
      </c>
    </row>
    <row r="19" spans="1:32" ht="30" customHeight="1" x14ac:dyDescent="0.25">
      <c r="A19" s="8" t="s">
        <v>23</v>
      </c>
      <c r="B19" s="6" t="s">
        <v>24</v>
      </c>
      <c r="C19" s="9">
        <v>3</v>
      </c>
      <c r="D19" s="10" t="s">
        <v>25</v>
      </c>
      <c r="E19" s="7" t="s">
        <v>11</v>
      </c>
      <c r="F19" s="22">
        <v>220</v>
      </c>
      <c r="G19" s="21">
        <v>21.44</v>
      </c>
      <c r="H19" s="20">
        <v>18.64</v>
      </c>
      <c r="I19" s="20">
        <f t="shared" si="2"/>
        <v>4100.8</v>
      </c>
      <c r="J19" s="21">
        <f t="shared" si="3"/>
        <v>4716.8</v>
      </c>
      <c r="K19" s="43"/>
      <c r="L19">
        <v>220</v>
      </c>
      <c r="M19">
        <f t="shared" si="12"/>
        <v>4716.8</v>
      </c>
      <c r="O19">
        <f t="shared" si="4"/>
        <v>0</v>
      </c>
      <c r="P19" s="44"/>
      <c r="Q19" s="44">
        <f t="shared" si="5"/>
        <v>0</v>
      </c>
      <c r="S19">
        <f t="shared" si="6"/>
        <v>0</v>
      </c>
      <c r="T19" s="48"/>
      <c r="U19" s="48">
        <f t="shared" si="7"/>
        <v>0</v>
      </c>
      <c r="W19">
        <f t="shared" si="8"/>
        <v>0</v>
      </c>
      <c r="X19" s="44"/>
      <c r="Y19" s="44">
        <f t="shared" si="13"/>
        <v>0</v>
      </c>
      <c r="Z19" s="73"/>
      <c r="AA19" s="73">
        <f t="shared" si="1"/>
        <v>0</v>
      </c>
      <c r="AB19" s="48"/>
      <c r="AC19" s="48">
        <f t="shared" si="9"/>
        <v>0</v>
      </c>
      <c r="AE19" s="73">
        <f t="shared" si="10"/>
        <v>0</v>
      </c>
      <c r="AF19" s="46">
        <f t="shared" si="11"/>
        <v>0</v>
      </c>
    </row>
    <row r="20" spans="1:32" ht="19.899999999999999" customHeight="1" x14ac:dyDescent="0.25">
      <c r="A20" s="13" t="s">
        <v>26</v>
      </c>
      <c r="B20" s="134" t="s">
        <v>27</v>
      </c>
      <c r="C20" s="9">
        <v>2</v>
      </c>
      <c r="D20" s="10" t="s">
        <v>29</v>
      </c>
      <c r="E20" s="7" t="s">
        <v>14</v>
      </c>
      <c r="F20" s="22">
        <v>113</v>
      </c>
      <c r="G20" s="21">
        <v>6.1</v>
      </c>
      <c r="H20" s="20">
        <v>5.09</v>
      </c>
      <c r="I20" s="20">
        <f t="shared" si="2"/>
        <v>575.16999999999996</v>
      </c>
      <c r="J20" s="21">
        <f t="shared" si="3"/>
        <v>689.3</v>
      </c>
      <c r="K20" s="43"/>
      <c r="M20">
        <f t="shared" si="12"/>
        <v>0</v>
      </c>
      <c r="O20">
        <f t="shared" si="4"/>
        <v>0</v>
      </c>
      <c r="P20" s="44">
        <v>113</v>
      </c>
      <c r="Q20" s="44">
        <f t="shared" si="5"/>
        <v>689.3</v>
      </c>
      <c r="S20">
        <f t="shared" si="6"/>
        <v>0</v>
      </c>
      <c r="T20" s="48"/>
      <c r="U20" s="48">
        <f t="shared" si="7"/>
        <v>0</v>
      </c>
      <c r="W20">
        <f t="shared" si="8"/>
        <v>0</v>
      </c>
      <c r="X20" s="44"/>
      <c r="Y20" s="44">
        <f t="shared" si="13"/>
        <v>0</v>
      </c>
      <c r="Z20" s="73"/>
      <c r="AA20" s="73">
        <f t="shared" si="1"/>
        <v>0</v>
      </c>
      <c r="AB20" s="48"/>
      <c r="AC20" s="48">
        <f t="shared" si="9"/>
        <v>0</v>
      </c>
      <c r="AE20" s="73">
        <f t="shared" si="10"/>
        <v>0</v>
      </c>
      <c r="AF20" s="46">
        <f t="shared" si="11"/>
        <v>0</v>
      </c>
    </row>
    <row r="21" spans="1:32" ht="19.149999999999999" customHeight="1" x14ac:dyDescent="0.25">
      <c r="A21" s="13" t="s">
        <v>26</v>
      </c>
      <c r="B21" s="136"/>
      <c r="C21" s="9">
        <v>2</v>
      </c>
      <c r="D21" s="10" t="s">
        <v>30</v>
      </c>
      <c r="E21" s="7" t="s">
        <v>14</v>
      </c>
      <c r="F21" s="22">
        <v>138</v>
      </c>
      <c r="G21" s="21">
        <v>6.1</v>
      </c>
      <c r="H21" s="20">
        <v>5.09</v>
      </c>
      <c r="I21" s="20">
        <f t="shared" si="2"/>
        <v>702.42</v>
      </c>
      <c r="J21" s="21">
        <f t="shared" si="3"/>
        <v>841.8</v>
      </c>
      <c r="K21" s="43"/>
      <c r="M21">
        <f t="shared" si="12"/>
        <v>0</v>
      </c>
      <c r="O21">
        <f t="shared" si="4"/>
        <v>0</v>
      </c>
      <c r="P21" s="44">
        <v>138</v>
      </c>
      <c r="Q21" s="44">
        <f t="shared" si="5"/>
        <v>841.8</v>
      </c>
      <c r="S21">
        <f t="shared" si="6"/>
        <v>0</v>
      </c>
      <c r="T21" s="48"/>
      <c r="U21" s="48">
        <f t="shared" si="7"/>
        <v>0</v>
      </c>
      <c r="W21">
        <f t="shared" si="8"/>
        <v>0</v>
      </c>
      <c r="X21" s="44"/>
      <c r="Y21" s="44">
        <f t="shared" si="13"/>
        <v>0</v>
      </c>
      <c r="Z21" s="73"/>
      <c r="AA21" s="73">
        <f t="shared" si="1"/>
        <v>0</v>
      </c>
      <c r="AB21" s="48"/>
      <c r="AC21" s="48">
        <f t="shared" si="9"/>
        <v>0</v>
      </c>
      <c r="AE21" s="73">
        <f t="shared" si="10"/>
        <v>0</v>
      </c>
      <c r="AF21" s="46">
        <f t="shared" si="11"/>
        <v>0</v>
      </c>
    </row>
    <row r="22" spans="1:32" ht="18" customHeight="1" x14ac:dyDescent="0.25">
      <c r="A22" s="13" t="s">
        <v>26</v>
      </c>
      <c r="B22" s="136"/>
      <c r="C22" s="9">
        <v>2</v>
      </c>
      <c r="D22" s="12" t="s">
        <v>31</v>
      </c>
      <c r="E22" s="7" t="s">
        <v>14</v>
      </c>
      <c r="F22" s="22">
        <v>350</v>
      </c>
      <c r="G22" s="21">
        <v>6.1</v>
      </c>
      <c r="H22" s="20">
        <v>5.09</v>
      </c>
      <c r="I22" s="20">
        <f t="shared" si="2"/>
        <v>1781.5</v>
      </c>
      <c r="J22" s="21">
        <f t="shared" si="3"/>
        <v>2135</v>
      </c>
      <c r="L22">
        <v>70</v>
      </c>
      <c r="M22">
        <f t="shared" si="12"/>
        <v>427</v>
      </c>
      <c r="N22">
        <v>80</v>
      </c>
      <c r="O22">
        <f t="shared" si="4"/>
        <v>488</v>
      </c>
      <c r="P22" s="44"/>
      <c r="Q22" s="44">
        <f t="shared" si="5"/>
        <v>0</v>
      </c>
      <c r="S22">
        <f t="shared" si="6"/>
        <v>0</v>
      </c>
      <c r="T22" s="48"/>
      <c r="U22" s="48">
        <f t="shared" si="7"/>
        <v>0</v>
      </c>
      <c r="W22">
        <f t="shared" si="8"/>
        <v>0</v>
      </c>
      <c r="X22" s="44"/>
      <c r="Y22" s="44">
        <f t="shared" si="13"/>
        <v>0</v>
      </c>
      <c r="Z22" s="73"/>
      <c r="AA22" s="73">
        <f t="shared" si="1"/>
        <v>0</v>
      </c>
      <c r="AB22" s="48">
        <v>45</v>
      </c>
      <c r="AC22" s="48">
        <f t="shared" si="9"/>
        <v>274.5</v>
      </c>
      <c r="AD22" s="73">
        <v>155</v>
      </c>
      <c r="AE22" s="73">
        <f t="shared" si="10"/>
        <v>945.5</v>
      </c>
      <c r="AF22" s="46">
        <f t="shared" si="11"/>
        <v>0</v>
      </c>
    </row>
    <row r="23" spans="1:32" ht="15.6" customHeight="1" x14ac:dyDescent="0.25">
      <c r="A23" s="13" t="s">
        <v>26</v>
      </c>
      <c r="B23" s="136"/>
      <c r="C23" s="9">
        <v>2</v>
      </c>
      <c r="D23" s="10" t="s">
        <v>32</v>
      </c>
      <c r="E23" s="7" t="s">
        <v>14</v>
      </c>
      <c r="F23" s="22"/>
      <c r="G23" s="21">
        <v>6.1</v>
      </c>
      <c r="H23" s="20">
        <v>0</v>
      </c>
      <c r="I23" s="20">
        <f t="shared" si="2"/>
        <v>0</v>
      </c>
      <c r="J23" s="21">
        <f t="shared" si="3"/>
        <v>0</v>
      </c>
      <c r="K23" s="43"/>
      <c r="M23">
        <f t="shared" si="12"/>
        <v>0</v>
      </c>
      <c r="O23">
        <f t="shared" si="4"/>
        <v>0</v>
      </c>
      <c r="P23" s="44"/>
      <c r="Q23" s="44">
        <f t="shared" si="5"/>
        <v>0</v>
      </c>
      <c r="S23">
        <f t="shared" si="6"/>
        <v>0</v>
      </c>
      <c r="T23" s="48"/>
      <c r="U23" s="48">
        <f t="shared" si="7"/>
        <v>0</v>
      </c>
      <c r="W23">
        <f t="shared" si="8"/>
        <v>0</v>
      </c>
      <c r="X23" s="44"/>
      <c r="Y23" s="44">
        <f t="shared" si="13"/>
        <v>0</v>
      </c>
      <c r="Z23" s="73"/>
      <c r="AA23" s="73">
        <f t="shared" si="1"/>
        <v>0</v>
      </c>
      <c r="AB23" s="48"/>
      <c r="AC23" s="48">
        <f t="shared" si="9"/>
        <v>0</v>
      </c>
      <c r="AE23" s="73">
        <f t="shared" si="10"/>
        <v>0</v>
      </c>
      <c r="AF23" s="46">
        <f t="shared" si="11"/>
        <v>0</v>
      </c>
    </row>
    <row r="24" spans="1:32" ht="21" customHeight="1" x14ac:dyDescent="0.25">
      <c r="A24" s="13" t="s">
        <v>26</v>
      </c>
      <c r="B24" s="136"/>
      <c r="C24" s="9">
        <v>2</v>
      </c>
      <c r="D24" s="12" t="s">
        <v>33</v>
      </c>
      <c r="E24" s="7" t="s">
        <v>20</v>
      </c>
      <c r="F24" s="22">
        <v>2.75</v>
      </c>
      <c r="G24" s="21">
        <v>66.7</v>
      </c>
      <c r="H24" s="20">
        <v>58</v>
      </c>
      <c r="I24" s="20">
        <f t="shared" si="2"/>
        <v>159.5</v>
      </c>
      <c r="J24" s="21">
        <f t="shared" si="3"/>
        <v>183.42500000000001</v>
      </c>
      <c r="K24" s="43"/>
      <c r="L24">
        <v>2.75</v>
      </c>
      <c r="M24">
        <f t="shared" si="12"/>
        <v>183.42500000000001</v>
      </c>
      <c r="O24">
        <f t="shared" si="4"/>
        <v>0</v>
      </c>
      <c r="P24" s="44"/>
      <c r="Q24" s="44">
        <f t="shared" si="5"/>
        <v>0</v>
      </c>
      <c r="S24">
        <f t="shared" si="6"/>
        <v>0</v>
      </c>
      <c r="T24" s="48"/>
      <c r="U24" s="48">
        <f t="shared" si="7"/>
        <v>0</v>
      </c>
      <c r="W24">
        <f t="shared" si="8"/>
        <v>0</v>
      </c>
      <c r="X24" s="44"/>
      <c r="Y24" s="44">
        <f t="shared" si="13"/>
        <v>0</v>
      </c>
      <c r="Z24" s="73"/>
      <c r="AA24" s="73">
        <f t="shared" si="1"/>
        <v>0</v>
      </c>
      <c r="AB24" s="48"/>
      <c r="AC24" s="48">
        <f t="shared" si="9"/>
        <v>0</v>
      </c>
      <c r="AE24" s="73">
        <f t="shared" si="10"/>
        <v>0</v>
      </c>
      <c r="AF24" s="46">
        <f t="shared" si="11"/>
        <v>0</v>
      </c>
    </row>
    <row r="25" spans="1:32" ht="19.149999999999999" customHeight="1" x14ac:dyDescent="0.25">
      <c r="A25" s="13" t="s">
        <v>26</v>
      </c>
      <c r="B25" s="136"/>
      <c r="C25" s="9">
        <v>2</v>
      </c>
      <c r="D25" s="12" t="s">
        <v>68</v>
      </c>
      <c r="E25" s="7" t="s">
        <v>11</v>
      </c>
      <c r="F25" s="22"/>
      <c r="G25" s="21">
        <v>26.53</v>
      </c>
      <c r="H25" s="20">
        <v>23.07</v>
      </c>
      <c r="I25" s="20">
        <f t="shared" si="2"/>
        <v>0</v>
      </c>
      <c r="J25" s="21">
        <f>G25*F25</f>
        <v>0</v>
      </c>
      <c r="K25" s="43"/>
      <c r="M25">
        <f t="shared" si="12"/>
        <v>0</v>
      </c>
      <c r="O25">
        <f t="shared" si="4"/>
        <v>0</v>
      </c>
      <c r="P25" s="44"/>
      <c r="Q25" s="44">
        <f t="shared" si="5"/>
        <v>0</v>
      </c>
      <c r="S25">
        <f t="shared" si="6"/>
        <v>0</v>
      </c>
      <c r="T25" s="48"/>
      <c r="U25" s="48">
        <f t="shared" si="7"/>
        <v>0</v>
      </c>
      <c r="W25">
        <f t="shared" si="8"/>
        <v>0</v>
      </c>
      <c r="X25" s="44"/>
      <c r="Y25" s="44">
        <f t="shared" si="13"/>
        <v>0</v>
      </c>
      <c r="Z25" s="73"/>
      <c r="AA25" s="73">
        <f t="shared" si="1"/>
        <v>0</v>
      </c>
      <c r="AB25" s="48"/>
      <c r="AC25" s="48">
        <f t="shared" si="9"/>
        <v>0</v>
      </c>
      <c r="AE25" s="73">
        <f t="shared" si="10"/>
        <v>0</v>
      </c>
      <c r="AF25" s="46">
        <f t="shared" si="11"/>
        <v>0</v>
      </c>
    </row>
    <row r="26" spans="1:32" ht="19.899999999999999" customHeight="1" x14ac:dyDescent="0.25">
      <c r="A26" s="13" t="s">
        <v>26</v>
      </c>
      <c r="B26" s="135"/>
      <c r="C26" s="9">
        <v>2</v>
      </c>
      <c r="D26" s="12" t="s">
        <v>32</v>
      </c>
      <c r="E26" s="7" t="s">
        <v>14</v>
      </c>
      <c r="F26" s="22">
        <v>350</v>
      </c>
      <c r="G26" s="21">
        <v>6.1</v>
      </c>
      <c r="H26" s="20">
        <v>5.09</v>
      </c>
      <c r="I26" s="20">
        <f t="shared" si="2"/>
        <v>1781.5</v>
      </c>
      <c r="J26" s="21">
        <f>G26*F26</f>
        <v>2135</v>
      </c>
      <c r="M26">
        <f t="shared" si="12"/>
        <v>0</v>
      </c>
      <c r="N26">
        <v>50</v>
      </c>
      <c r="O26">
        <f t="shared" si="4"/>
        <v>305</v>
      </c>
      <c r="P26" s="44">
        <v>30</v>
      </c>
      <c r="Q26" s="44">
        <f t="shared" si="5"/>
        <v>183</v>
      </c>
      <c r="S26">
        <f t="shared" si="6"/>
        <v>0</v>
      </c>
      <c r="T26" s="48"/>
      <c r="U26" s="48">
        <f t="shared" si="7"/>
        <v>0</v>
      </c>
      <c r="W26">
        <f t="shared" si="8"/>
        <v>0</v>
      </c>
      <c r="X26" s="44"/>
      <c r="Y26" s="44">
        <f t="shared" si="13"/>
        <v>0</v>
      </c>
      <c r="Z26" s="73">
        <v>100</v>
      </c>
      <c r="AA26" s="73">
        <f t="shared" si="1"/>
        <v>610</v>
      </c>
      <c r="AB26" s="48">
        <v>75</v>
      </c>
      <c r="AC26" s="48">
        <f t="shared" si="9"/>
        <v>457.5</v>
      </c>
      <c r="AD26" s="73">
        <v>95</v>
      </c>
      <c r="AE26" s="73">
        <f t="shared" si="10"/>
        <v>579.5</v>
      </c>
      <c r="AF26" s="46">
        <f t="shared" si="11"/>
        <v>0</v>
      </c>
    </row>
    <row r="27" spans="1:32" ht="30" customHeight="1" x14ac:dyDescent="0.25">
      <c r="A27" s="8" t="s">
        <v>34</v>
      </c>
      <c r="B27" s="6" t="s">
        <v>35</v>
      </c>
      <c r="C27" s="9">
        <v>2</v>
      </c>
      <c r="D27" s="10" t="s">
        <v>36</v>
      </c>
      <c r="E27" s="7" t="s">
        <v>11</v>
      </c>
      <c r="F27" s="22">
        <v>220</v>
      </c>
      <c r="G27" s="21">
        <v>13.86</v>
      </c>
      <c r="H27" s="20">
        <v>12.05</v>
      </c>
      <c r="I27" s="20">
        <f t="shared" si="2"/>
        <v>2651</v>
      </c>
      <c r="J27" s="21">
        <f t="shared" si="3"/>
        <v>3049.2</v>
      </c>
      <c r="K27" s="43"/>
      <c r="M27">
        <f t="shared" si="12"/>
        <v>0</v>
      </c>
      <c r="N27">
        <v>220</v>
      </c>
      <c r="O27">
        <f t="shared" si="4"/>
        <v>3049.2</v>
      </c>
      <c r="P27" s="44"/>
      <c r="Q27" s="44">
        <f t="shared" si="5"/>
        <v>0</v>
      </c>
      <c r="S27">
        <f t="shared" si="6"/>
        <v>0</v>
      </c>
      <c r="T27" s="48"/>
      <c r="U27" s="48">
        <f t="shared" si="7"/>
        <v>0</v>
      </c>
      <c r="W27">
        <f t="shared" si="8"/>
        <v>0</v>
      </c>
      <c r="X27" s="44"/>
      <c r="Y27" s="44">
        <f t="shared" si="13"/>
        <v>0</v>
      </c>
      <c r="Z27" s="73"/>
      <c r="AA27" s="73">
        <f t="shared" si="1"/>
        <v>0</v>
      </c>
      <c r="AB27" s="48"/>
      <c r="AC27" s="48">
        <f t="shared" si="9"/>
        <v>0</v>
      </c>
      <c r="AE27" s="73">
        <f t="shared" si="10"/>
        <v>0</v>
      </c>
      <c r="AF27" s="46">
        <f t="shared" si="11"/>
        <v>0</v>
      </c>
    </row>
    <row r="28" spans="1:32" ht="22.15" customHeight="1" x14ac:dyDescent="0.25">
      <c r="A28" s="8" t="s">
        <v>37</v>
      </c>
      <c r="B28" s="134" t="s">
        <v>38</v>
      </c>
      <c r="C28" s="9">
        <v>2</v>
      </c>
      <c r="D28" s="10" t="s">
        <v>39</v>
      </c>
      <c r="E28" s="7" t="s">
        <v>11</v>
      </c>
      <c r="F28" s="22">
        <v>250</v>
      </c>
      <c r="G28" s="21">
        <v>15.19</v>
      </c>
      <c r="H28" s="20">
        <v>13.21</v>
      </c>
      <c r="I28" s="20">
        <f t="shared" si="2"/>
        <v>3302.5</v>
      </c>
      <c r="J28" s="21">
        <f t="shared" si="3"/>
        <v>3797.5</v>
      </c>
      <c r="M28">
        <f t="shared" si="12"/>
        <v>0</v>
      </c>
      <c r="O28">
        <f t="shared" si="4"/>
        <v>0</v>
      </c>
      <c r="P28" s="44"/>
      <c r="Q28" s="44">
        <f t="shared" si="5"/>
        <v>0</v>
      </c>
      <c r="R28">
        <v>50</v>
      </c>
      <c r="S28">
        <f t="shared" si="6"/>
        <v>759.5</v>
      </c>
      <c r="T28" s="48">
        <v>29</v>
      </c>
      <c r="U28" s="48">
        <f t="shared" si="7"/>
        <v>440.51</v>
      </c>
      <c r="V28">
        <v>33</v>
      </c>
      <c r="W28">
        <f t="shared" si="8"/>
        <v>501.27</v>
      </c>
      <c r="X28" s="44">
        <v>97</v>
      </c>
      <c r="Y28" s="44">
        <f t="shared" si="13"/>
        <v>1473.43</v>
      </c>
      <c r="Z28" s="73">
        <v>41</v>
      </c>
      <c r="AA28" s="73">
        <f t="shared" si="1"/>
        <v>622.79</v>
      </c>
      <c r="AB28" s="48"/>
      <c r="AC28" s="48">
        <f t="shared" si="9"/>
        <v>0</v>
      </c>
      <c r="AE28" s="73">
        <f t="shared" si="10"/>
        <v>0</v>
      </c>
      <c r="AF28" s="46">
        <f t="shared" si="11"/>
        <v>-2.2737367544323206E-13</v>
      </c>
    </row>
    <row r="29" spans="1:32" ht="27.6" customHeight="1" x14ac:dyDescent="0.25">
      <c r="A29" s="8" t="s">
        <v>37</v>
      </c>
      <c r="B29" s="135"/>
      <c r="C29" s="9">
        <v>2</v>
      </c>
      <c r="D29" s="10" t="s">
        <v>71</v>
      </c>
      <c r="E29" s="7" t="s">
        <v>20</v>
      </c>
      <c r="F29" s="22">
        <v>2</v>
      </c>
      <c r="G29" s="21">
        <v>364.53</v>
      </c>
      <c r="H29" s="20">
        <v>316.98</v>
      </c>
      <c r="I29" s="20">
        <f t="shared" si="2"/>
        <v>633.96</v>
      </c>
      <c r="J29" s="21">
        <f t="shared" si="3"/>
        <v>729.06</v>
      </c>
      <c r="K29" s="43"/>
      <c r="M29">
        <f t="shared" si="12"/>
        <v>0</v>
      </c>
      <c r="O29">
        <f t="shared" si="4"/>
        <v>0</v>
      </c>
      <c r="P29" s="44"/>
      <c r="Q29" s="44">
        <f t="shared" si="5"/>
        <v>0</v>
      </c>
      <c r="R29">
        <v>1</v>
      </c>
      <c r="S29">
        <f t="shared" si="6"/>
        <v>364.53</v>
      </c>
      <c r="T29" s="48">
        <v>1</v>
      </c>
      <c r="U29" s="48">
        <f t="shared" si="7"/>
        <v>364.53</v>
      </c>
      <c r="W29">
        <f t="shared" si="8"/>
        <v>0</v>
      </c>
      <c r="X29" s="44"/>
      <c r="Y29" s="44">
        <f t="shared" si="13"/>
        <v>0</v>
      </c>
      <c r="Z29" s="73"/>
      <c r="AA29" s="73">
        <f t="shared" si="1"/>
        <v>0</v>
      </c>
      <c r="AB29" s="48"/>
      <c r="AC29" s="48">
        <f t="shared" si="9"/>
        <v>0</v>
      </c>
      <c r="AE29" s="73">
        <f t="shared" si="10"/>
        <v>0</v>
      </c>
      <c r="AF29" s="46">
        <f t="shared" si="11"/>
        <v>0</v>
      </c>
    </row>
    <row r="30" spans="1:32" ht="18.600000000000001" customHeight="1" x14ac:dyDescent="0.25">
      <c r="A30" s="13" t="s">
        <v>40</v>
      </c>
      <c r="B30" s="134" t="s">
        <v>41</v>
      </c>
      <c r="C30" s="9">
        <v>3</v>
      </c>
      <c r="D30" s="14" t="s">
        <v>42</v>
      </c>
      <c r="E30" s="7" t="s">
        <v>28</v>
      </c>
      <c r="F30" s="22">
        <v>110</v>
      </c>
      <c r="G30" s="21">
        <v>61.98</v>
      </c>
      <c r="H30" s="20">
        <v>53.9</v>
      </c>
      <c r="I30" s="20">
        <f t="shared" si="2"/>
        <v>5929</v>
      </c>
      <c r="J30" s="21">
        <f t="shared" si="3"/>
        <v>6817.7999999999993</v>
      </c>
      <c r="K30" s="43"/>
      <c r="M30">
        <f t="shared" si="12"/>
        <v>0</v>
      </c>
      <c r="O30">
        <f t="shared" si="4"/>
        <v>0</v>
      </c>
      <c r="P30" s="44">
        <v>23</v>
      </c>
      <c r="Q30" s="44">
        <f t="shared" si="5"/>
        <v>1425.54</v>
      </c>
      <c r="R30">
        <v>32</v>
      </c>
      <c r="S30">
        <f t="shared" si="6"/>
        <v>1983.36</v>
      </c>
      <c r="T30" s="48">
        <v>28</v>
      </c>
      <c r="U30" s="48">
        <f t="shared" si="7"/>
        <v>1735.4399999999998</v>
      </c>
      <c r="V30">
        <v>21</v>
      </c>
      <c r="W30">
        <f t="shared" si="8"/>
        <v>1301.58</v>
      </c>
      <c r="X30" s="44">
        <v>2</v>
      </c>
      <c r="Y30" s="44">
        <f t="shared" si="13"/>
        <v>123.96</v>
      </c>
      <c r="Z30" s="73"/>
      <c r="AA30" s="73">
        <f t="shared" si="1"/>
        <v>0</v>
      </c>
      <c r="AB30" s="48"/>
      <c r="AC30" s="48">
        <f t="shared" si="9"/>
        <v>0</v>
      </c>
      <c r="AE30" s="73">
        <f t="shared" si="10"/>
        <v>0</v>
      </c>
      <c r="AF30" s="46">
        <f t="shared" si="11"/>
        <v>247.9199999999999</v>
      </c>
    </row>
    <row r="31" spans="1:32" ht="16.899999999999999" customHeight="1" x14ac:dyDescent="0.25">
      <c r="A31" s="13" t="s">
        <v>40</v>
      </c>
      <c r="B31" s="136"/>
      <c r="C31" s="9">
        <v>3</v>
      </c>
      <c r="D31" s="10" t="s">
        <v>43</v>
      </c>
      <c r="E31" s="7" t="s">
        <v>28</v>
      </c>
      <c r="F31" s="22">
        <v>700</v>
      </c>
      <c r="G31" s="21">
        <v>17.64</v>
      </c>
      <c r="H31" s="20">
        <v>15.34</v>
      </c>
      <c r="I31" s="20">
        <f t="shared" si="2"/>
        <v>10738</v>
      </c>
      <c r="J31" s="21">
        <f t="shared" si="3"/>
        <v>12348</v>
      </c>
      <c r="M31">
        <f t="shared" si="12"/>
        <v>0</v>
      </c>
      <c r="O31">
        <f t="shared" si="4"/>
        <v>0</v>
      </c>
      <c r="P31" s="44">
        <v>0</v>
      </c>
      <c r="Q31" s="44">
        <f t="shared" si="5"/>
        <v>0</v>
      </c>
      <c r="R31">
        <v>105</v>
      </c>
      <c r="S31">
        <f t="shared" si="6"/>
        <v>1852.2</v>
      </c>
      <c r="T31" s="48">
        <v>105</v>
      </c>
      <c r="U31" s="48">
        <f t="shared" si="7"/>
        <v>1852.2</v>
      </c>
      <c r="V31">
        <v>105</v>
      </c>
      <c r="W31">
        <f t="shared" si="8"/>
        <v>1852.2</v>
      </c>
      <c r="X31" s="44">
        <v>105</v>
      </c>
      <c r="Y31" s="44">
        <f t="shared" si="13"/>
        <v>1852.2</v>
      </c>
      <c r="Z31" s="73">
        <v>154</v>
      </c>
      <c r="AA31" s="73">
        <f t="shared" si="1"/>
        <v>2716.56</v>
      </c>
      <c r="AB31" s="48"/>
      <c r="AC31" s="48">
        <f t="shared" si="9"/>
        <v>0</v>
      </c>
      <c r="AE31" s="73">
        <f t="shared" si="10"/>
        <v>0</v>
      </c>
      <c r="AF31" s="46">
        <f t="shared" si="11"/>
        <v>2222.639999999999</v>
      </c>
    </row>
    <row r="32" spans="1:32" ht="16.899999999999999" customHeight="1" x14ac:dyDescent="0.25">
      <c r="A32" s="13" t="s">
        <v>40</v>
      </c>
      <c r="B32" s="136"/>
      <c r="C32" s="9">
        <v>3</v>
      </c>
      <c r="D32" s="10" t="s">
        <v>44</v>
      </c>
      <c r="E32" s="7" t="s">
        <v>28</v>
      </c>
      <c r="F32" s="22">
        <v>850</v>
      </c>
      <c r="G32" s="21">
        <v>9.69</v>
      </c>
      <c r="H32" s="20">
        <v>8.43</v>
      </c>
      <c r="I32" s="20">
        <f t="shared" si="2"/>
        <v>7165.5</v>
      </c>
      <c r="J32" s="21">
        <f t="shared" si="3"/>
        <v>8236.5</v>
      </c>
      <c r="M32">
        <f t="shared" si="12"/>
        <v>0</v>
      </c>
      <c r="O32">
        <f t="shared" si="4"/>
        <v>0</v>
      </c>
      <c r="P32" s="44">
        <v>210</v>
      </c>
      <c r="Q32" s="44">
        <f t="shared" si="5"/>
        <v>2034.8999999999999</v>
      </c>
      <c r="R32">
        <v>100</v>
      </c>
      <c r="S32">
        <f t="shared" si="6"/>
        <v>969</v>
      </c>
      <c r="T32" s="48">
        <v>100</v>
      </c>
      <c r="U32" s="48">
        <f t="shared" si="7"/>
        <v>969</v>
      </c>
      <c r="V32">
        <v>100</v>
      </c>
      <c r="W32">
        <f t="shared" si="8"/>
        <v>969</v>
      </c>
      <c r="X32" s="44">
        <v>100</v>
      </c>
      <c r="Y32" s="44">
        <f t="shared" si="13"/>
        <v>969</v>
      </c>
      <c r="Z32" s="73">
        <v>130</v>
      </c>
      <c r="AA32" s="73">
        <f t="shared" si="1"/>
        <v>1259.7</v>
      </c>
      <c r="AB32" s="48"/>
      <c r="AC32" s="48">
        <f t="shared" si="9"/>
        <v>0</v>
      </c>
      <c r="AE32" s="73">
        <f t="shared" si="10"/>
        <v>0</v>
      </c>
      <c r="AF32" s="46">
        <f t="shared" si="11"/>
        <v>1065.9000000000003</v>
      </c>
    </row>
    <row r="33" spans="1:34" ht="30" customHeight="1" thickBot="1" x14ac:dyDescent="0.3">
      <c r="A33" s="13" t="s">
        <v>40</v>
      </c>
      <c r="B33" s="136"/>
      <c r="C33" s="9">
        <v>3</v>
      </c>
      <c r="D33" s="12" t="s">
        <v>45</v>
      </c>
      <c r="E33" s="7" t="s">
        <v>28</v>
      </c>
      <c r="F33" s="22"/>
      <c r="G33" s="21">
        <v>32.340000000000003</v>
      </c>
      <c r="H33" s="20">
        <v>28.12</v>
      </c>
      <c r="I33" s="20">
        <f t="shared" si="2"/>
        <v>0</v>
      </c>
      <c r="J33" s="21">
        <f t="shared" si="3"/>
        <v>0</v>
      </c>
      <c r="K33" s="43"/>
      <c r="M33">
        <f t="shared" si="12"/>
        <v>0</v>
      </c>
      <c r="O33">
        <f t="shared" si="4"/>
        <v>0</v>
      </c>
      <c r="P33" s="44"/>
      <c r="Q33" s="44">
        <f t="shared" si="5"/>
        <v>0</v>
      </c>
      <c r="S33">
        <f t="shared" si="6"/>
        <v>0</v>
      </c>
      <c r="T33" s="48"/>
      <c r="U33" s="48">
        <f t="shared" si="7"/>
        <v>0</v>
      </c>
      <c r="W33">
        <f t="shared" si="8"/>
        <v>0</v>
      </c>
      <c r="X33" s="44"/>
      <c r="Y33" s="44">
        <f t="shared" si="13"/>
        <v>0</v>
      </c>
      <c r="Z33" s="73"/>
      <c r="AA33" s="73">
        <f t="shared" si="1"/>
        <v>0</v>
      </c>
      <c r="AB33" s="48"/>
      <c r="AC33" s="48">
        <f t="shared" si="9"/>
        <v>0</v>
      </c>
      <c r="AE33" s="73">
        <f t="shared" si="10"/>
        <v>0</v>
      </c>
      <c r="AF33" s="46">
        <f t="shared" si="11"/>
        <v>0</v>
      </c>
    </row>
    <row r="34" spans="1:34" ht="18" customHeight="1" thickBot="1" x14ac:dyDescent="0.3">
      <c r="A34" s="13" t="s">
        <v>40</v>
      </c>
      <c r="B34" s="136"/>
      <c r="C34" s="9">
        <v>3</v>
      </c>
      <c r="D34" s="12" t="s">
        <v>66</v>
      </c>
      <c r="E34" s="7" t="s">
        <v>11</v>
      </c>
      <c r="F34" s="22">
        <v>135</v>
      </c>
      <c r="G34" s="21">
        <v>60.74</v>
      </c>
      <c r="H34" s="20">
        <v>50.62</v>
      </c>
      <c r="I34" s="20">
        <f t="shared" si="2"/>
        <v>6833.7</v>
      </c>
      <c r="J34" s="21">
        <f t="shared" si="3"/>
        <v>8199.9</v>
      </c>
      <c r="M34">
        <f t="shared" si="12"/>
        <v>0</v>
      </c>
      <c r="O34">
        <f t="shared" si="4"/>
        <v>0</v>
      </c>
      <c r="P34" s="44"/>
      <c r="Q34" s="44">
        <f t="shared" si="5"/>
        <v>0</v>
      </c>
      <c r="S34">
        <f t="shared" si="6"/>
        <v>0</v>
      </c>
      <c r="T34" s="48"/>
      <c r="U34" s="48">
        <f t="shared" si="7"/>
        <v>0</v>
      </c>
      <c r="W34">
        <f t="shared" si="8"/>
        <v>0</v>
      </c>
      <c r="X34" s="71">
        <v>36.799999999999997</v>
      </c>
      <c r="Y34" s="72">
        <f t="shared" si="13"/>
        <v>2235.232</v>
      </c>
      <c r="Z34" s="74">
        <v>53.7</v>
      </c>
      <c r="AA34" s="75">
        <f t="shared" si="1"/>
        <v>3261.7380000000003</v>
      </c>
      <c r="AB34" s="81"/>
      <c r="AC34" s="48">
        <f t="shared" si="9"/>
        <v>0</v>
      </c>
      <c r="AE34" s="73">
        <f t="shared" si="10"/>
        <v>0</v>
      </c>
      <c r="AF34" s="46">
        <f t="shared" si="11"/>
        <v>2702.9299999999994</v>
      </c>
      <c r="AG34" t="s">
        <v>87</v>
      </c>
    </row>
    <row r="35" spans="1:34" ht="21" customHeight="1" x14ac:dyDescent="0.25">
      <c r="A35" s="13" t="s">
        <v>40</v>
      </c>
      <c r="B35" s="135"/>
      <c r="C35" s="9">
        <v>3</v>
      </c>
      <c r="D35" s="12" t="s">
        <v>67</v>
      </c>
      <c r="E35" s="7" t="s">
        <v>20</v>
      </c>
      <c r="F35" s="22">
        <v>0.5</v>
      </c>
      <c r="G35" s="21">
        <v>662.4</v>
      </c>
      <c r="H35" s="20">
        <v>576</v>
      </c>
      <c r="I35" s="20">
        <f t="shared" si="2"/>
        <v>288</v>
      </c>
      <c r="J35" s="21">
        <f t="shared" si="3"/>
        <v>331.2</v>
      </c>
      <c r="M35">
        <f t="shared" si="12"/>
        <v>0</v>
      </c>
      <c r="O35">
        <f t="shared" si="4"/>
        <v>0</v>
      </c>
      <c r="P35" s="44"/>
      <c r="Q35" s="44">
        <f t="shared" si="5"/>
        <v>0</v>
      </c>
      <c r="S35">
        <f t="shared" si="6"/>
        <v>0</v>
      </c>
      <c r="T35" s="48"/>
      <c r="U35" s="48">
        <f t="shared" si="7"/>
        <v>0</v>
      </c>
      <c r="W35">
        <f t="shared" si="8"/>
        <v>0</v>
      </c>
      <c r="X35" s="44"/>
      <c r="Y35" s="44">
        <f t="shared" si="13"/>
        <v>0</v>
      </c>
      <c r="Z35" s="73"/>
      <c r="AA35" s="73">
        <f t="shared" si="1"/>
        <v>0</v>
      </c>
      <c r="AB35" s="48"/>
      <c r="AC35" s="48">
        <f t="shared" si="9"/>
        <v>0</v>
      </c>
      <c r="AE35" s="73">
        <f t="shared" si="10"/>
        <v>0</v>
      </c>
      <c r="AF35" s="46">
        <f t="shared" si="11"/>
        <v>331.2</v>
      </c>
    </row>
    <row r="36" spans="1:34" ht="29.45" customHeight="1" x14ac:dyDescent="0.25">
      <c r="A36" s="8" t="s">
        <v>46</v>
      </c>
      <c r="B36" s="134" t="s">
        <v>47</v>
      </c>
      <c r="C36" s="9">
        <v>3</v>
      </c>
      <c r="D36" s="12" t="s">
        <v>48</v>
      </c>
      <c r="E36" s="7" t="s">
        <v>11</v>
      </c>
      <c r="F36" s="22">
        <v>165</v>
      </c>
      <c r="G36" s="21">
        <v>19.18</v>
      </c>
      <c r="H36" s="20">
        <v>16.68</v>
      </c>
      <c r="I36" s="20">
        <f t="shared" si="2"/>
        <v>2752.2</v>
      </c>
      <c r="J36" s="21">
        <f t="shared" si="3"/>
        <v>3164.7</v>
      </c>
      <c r="L36">
        <v>65</v>
      </c>
      <c r="M36">
        <f t="shared" si="12"/>
        <v>1246.7</v>
      </c>
      <c r="O36">
        <f t="shared" si="4"/>
        <v>0</v>
      </c>
      <c r="P36" s="44"/>
      <c r="Q36" s="44">
        <f t="shared" si="5"/>
        <v>0</v>
      </c>
      <c r="S36">
        <f t="shared" si="6"/>
        <v>0</v>
      </c>
      <c r="T36" s="48"/>
      <c r="U36" s="48">
        <f t="shared" si="7"/>
        <v>0</v>
      </c>
      <c r="W36">
        <f t="shared" si="8"/>
        <v>0</v>
      </c>
      <c r="X36" s="44"/>
      <c r="Y36" s="44">
        <f t="shared" si="13"/>
        <v>0</v>
      </c>
      <c r="Z36" s="73"/>
      <c r="AA36" s="73">
        <f t="shared" si="1"/>
        <v>0</v>
      </c>
      <c r="AB36" s="48">
        <v>70</v>
      </c>
      <c r="AC36" s="48">
        <f t="shared" si="9"/>
        <v>1342.6</v>
      </c>
      <c r="AD36" s="73">
        <v>30</v>
      </c>
      <c r="AE36" s="73">
        <f t="shared" si="10"/>
        <v>575.4</v>
      </c>
      <c r="AF36" s="46">
        <f t="shared" si="11"/>
        <v>0</v>
      </c>
    </row>
    <row r="37" spans="1:34" ht="28.15" customHeight="1" x14ac:dyDescent="0.25">
      <c r="A37" s="8" t="s">
        <v>46</v>
      </c>
      <c r="B37" s="135"/>
      <c r="C37" s="9">
        <v>3</v>
      </c>
      <c r="D37" s="10" t="s">
        <v>49</v>
      </c>
      <c r="E37" s="7" t="s">
        <v>11</v>
      </c>
      <c r="F37" s="22">
        <v>155</v>
      </c>
      <c r="G37" s="21">
        <v>37.78</v>
      </c>
      <c r="H37" s="20">
        <v>32.85</v>
      </c>
      <c r="I37" s="20">
        <f t="shared" si="2"/>
        <v>5091.75</v>
      </c>
      <c r="J37" s="21">
        <f t="shared" si="3"/>
        <v>5855.9000000000005</v>
      </c>
      <c r="L37">
        <v>25</v>
      </c>
      <c r="M37">
        <f t="shared" si="12"/>
        <v>944.5</v>
      </c>
      <c r="O37">
        <f t="shared" si="4"/>
        <v>0</v>
      </c>
      <c r="P37" s="44"/>
      <c r="Q37" s="44">
        <f t="shared" si="5"/>
        <v>0</v>
      </c>
      <c r="S37">
        <f t="shared" si="6"/>
        <v>0</v>
      </c>
      <c r="T37" s="48"/>
      <c r="U37" s="48">
        <f t="shared" si="7"/>
        <v>0</v>
      </c>
      <c r="W37">
        <f t="shared" si="8"/>
        <v>0</v>
      </c>
      <c r="X37" s="44"/>
      <c r="Y37" s="44">
        <f t="shared" si="13"/>
        <v>0</v>
      </c>
      <c r="Z37" s="73"/>
      <c r="AA37" s="73">
        <f t="shared" si="1"/>
        <v>0</v>
      </c>
      <c r="AB37" s="48">
        <v>45</v>
      </c>
      <c r="AC37" s="48">
        <f t="shared" si="9"/>
        <v>1700.1000000000001</v>
      </c>
      <c r="AD37" s="73">
        <v>65</v>
      </c>
      <c r="AE37" s="73">
        <f t="shared" si="10"/>
        <v>2455.7000000000003</v>
      </c>
      <c r="AF37" s="46">
        <f t="shared" si="11"/>
        <v>755.59999999999991</v>
      </c>
    </row>
    <row r="38" spans="1:34" ht="30" customHeight="1" x14ac:dyDescent="0.25">
      <c r="A38" s="8" t="s">
        <v>50</v>
      </c>
      <c r="B38" s="6" t="s">
        <v>51</v>
      </c>
      <c r="C38" s="9">
        <v>3</v>
      </c>
      <c r="D38" s="12" t="s">
        <v>52</v>
      </c>
      <c r="E38" s="7" t="s">
        <v>28</v>
      </c>
      <c r="F38" s="22">
        <v>13</v>
      </c>
      <c r="G38" s="21">
        <v>15.81</v>
      </c>
      <c r="H38" s="20">
        <v>13.75</v>
      </c>
      <c r="I38" s="20">
        <f t="shared" si="2"/>
        <v>178.75</v>
      </c>
      <c r="J38" s="21">
        <f t="shared" si="3"/>
        <v>205.53</v>
      </c>
      <c r="K38" s="43"/>
      <c r="M38">
        <f t="shared" si="12"/>
        <v>0</v>
      </c>
      <c r="O38">
        <f t="shared" si="4"/>
        <v>0</v>
      </c>
      <c r="P38" s="44">
        <v>13</v>
      </c>
      <c r="Q38" s="44">
        <f t="shared" si="5"/>
        <v>205.53</v>
      </c>
      <c r="S38">
        <f t="shared" si="6"/>
        <v>0</v>
      </c>
      <c r="T38" s="48"/>
      <c r="U38" s="48">
        <f t="shared" si="7"/>
        <v>0</v>
      </c>
      <c r="W38">
        <f t="shared" si="8"/>
        <v>0</v>
      </c>
      <c r="X38" s="44"/>
      <c r="Y38" s="44">
        <f t="shared" si="13"/>
        <v>0</v>
      </c>
      <c r="Z38" s="73"/>
      <c r="AA38" s="73">
        <f t="shared" si="1"/>
        <v>0</v>
      </c>
      <c r="AB38" s="48"/>
      <c r="AC38" s="48">
        <f t="shared" si="9"/>
        <v>0</v>
      </c>
      <c r="AE38" s="73">
        <f t="shared" si="10"/>
        <v>0</v>
      </c>
      <c r="AF38" s="46">
        <f t="shared" si="11"/>
        <v>0</v>
      </c>
    </row>
    <row r="39" spans="1:34" ht="30" customHeight="1" x14ac:dyDescent="0.25">
      <c r="A39" s="8" t="s">
        <v>50</v>
      </c>
      <c r="B39" s="6" t="s">
        <v>51</v>
      </c>
      <c r="C39" s="9">
        <v>3</v>
      </c>
      <c r="D39" s="10" t="s">
        <v>53</v>
      </c>
      <c r="E39" s="7" t="s">
        <v>28</v>
      </c>
      <c r="F39" s="22">
        <v>13</v>
      </c>
      <c r="G39" s="21">
        <v>13.97</v>
      </c>
      <c r="H39" s="20">
        <v>12.15</v>
      </c>
      <c r="I39" s="20">
        <f t="shared" si="2"/>
        <v>157.95000000000002</v>
      </c>
      <c r="J39" s="21">
        <f t="shared" si="3"/>
        <v>181.61</v>
      </c>
      <c r="K39" s="43"/>
      <c r="M39">
        <f t="shared" si="12"/>
        <v>0</v>
      </c>
      <c r="N39">
        <v>13</v>
      </c>
      <c r="O39">
        <f t="shared" si="4"/>
        <v>181.61</v>
      </c>
      <c r="P39" s="44"/>
      <c r="Q39" s="44">
        <f t="shared" si="5"/>
        <v>0</v>
      </c>
      <c r="S39">
        <f t="shared" si="6"/>
        <v>0</v>
      </c>
      <c r="T39" s="48"/>
      <c r="U39" s="48">
        <f t="shared" si="7"/>
        <v>0</v>
      </c>
      <c r="W39">
        <f t="shared" si="8"/>
        <v>0</v>
      </c>
      <c r="X39" s="44"/>
      <c r="Y39" s="44">
        <f t="shared" si="13"/>
        <v>0</v>
      </c>
      <c r="Z39" s="73"/>
      <c r="AA39" s="73">
        <f t="shared" si="1"/>
        <v>0</v>
      </c>
      <c r="AB39" s="48"/>
      <c r="AC39" s="48">
        <f t="shared" si="9"/>
        <v>0</v>
      </c>
      <c r="AE39" s="73">
        <f t="shared" si="10"/>
        <v>0</v>
      </c>
      <c r="AF39" s="46">
        <f t="shared" si="11"/>
        <v>0</v>
      </c>
    </row>
    <row r="40" spans="1:34" ht="30" customHeight="1" x14ac:dyDescent="0.25">
      <c r="A40" s="8" t="s">
        <v>54</v>
      </c>
      <c r="B40" s="6" t="s">
        <v>55</v>
      </c>
      <c r="C40" s="9">
        <v>4</v>
      </c>
      <c r="D40" s="10" t="s">
        <v>56</v>
      </c>
      <c r="E40" s="7" t="s">
        <v>14</v>
      </c>
      <c r="F40" s="22">
        <v>360</v>
      </c>
      <c r="G40" s="21">
        <v>6.1</v>
      </c>
      <c r="H40" s="20">
        <v>5.09</v>
      </c>
      <c r="I40" s="20">
        <f t="shared" si="2"/>
        <v>1832.3999999999999</v>
      </c>
      <c r="J40" s="21">
        <f t="shared" si="3"/>
        <v>2196</v>
      </c>
      <c r="M40">
        <f t="shared" si="12"/>
        <v>0</v>
      </c>
      <c r="O40">
        <f t="shared" si="4"/>
        <v>0</v>
      </c>
      <c r="P40" s="44"/>
      <c r="Q40" s="44">
        <f t="shared" si="5"/>
        <v>0</v>
      </c>
      <c r="S40">
        <f t="shared" si="6"/>
        <v>0</v>
      </c>
      <c r="T40" s="48">
        <v>75</v>
      </c>
      <c r="U40" s="48">
        <f t="shared" si="7"/>
        <v>457.5</v>
      </c>
      <c r="V40">
        <v>75</v>
      </c>
      <c r="W40">
        <f t="shared" si="8"/>
        <v>457.5</v>
      </c>
      <c r="X40" s="44">
        <v>150</v>
      </c>
      <c r="Y40" s="44">
        <f t="shared" si="13"/>
        <v>915</v>
      </c>
      <c r="Z40" s="73"/>
      <c r="AA40" s="73">
        <f t="shared" si="1"/>
        <v>0</v>
      </c>
      <c r="AB40" s="48"/>
      <c r="AC40" s="48">
        <f t="shared" si="9"/>
        <v>0</v>
      </c>
      <c r="AE40" s="73">
        <f t="shared" si="10"/>
        <v>0</v>
      </c>
      <c r="AF40" s="46">
        <f t="shared" si="11"/>
        <v>366</v>
      </c>
    </row>
    <row r="41" spans="1:34" ht="20.45" customHeight="1" x14ac:dyDescent="0.25">
      <c r="A41" s="8" t="s">
        <v>57</v>
      </c>
      <c r="B41" s="134" t="s">
        <v>58</v>
      </c>
      <c r="C41" s="9">
        <v>4</v>
      </c>
      <c r="D41" s="10" t="s">
        <v>59</v>
      </c>
      <c r="E41" s="7" t="s">
        <v>11</v>
      </c>
      <c r="F41" s="22">
        <v>30</v>
      </c>
      <c r="G41" s="21">
        <v>9.7200000000000006</v>
      </c>
      <c r="H41" s="20">
        <v>8.4499999999999993</v>
      </c>
      <c r="I41" s="20">
        <f t="shared" si="2"/>
        <v>253.49999999999997</v>
      </c>
      <c r="J41" s="21">
        <f t="shared" si="3"/>
        <v>291.60000000000002</v>
      </c>
      <c r="K41" s="43"/>
      <c r="M41">
        <f t="shared" si="12"/>
        <v>0</v>
      </c>
      <c r="N41">
        <v>30</v>
      </c>
      <c r="O41">
        <f t="shared" si="4"/>
        <v>291.60000000000002</v>
      </c>
      <c r="P41" s="44"/>
      <c r="Q41" s="44">
        <f t="shared" si="5"/>
        <v>0</v>
      </c>
      <c r="S41">
        <f t="shared" si="6"/>
        <v>0</v>
      </c>
      <c r="T41" s="48"/>
      <c r="U41" s="48">
        <f t="shared" si="7"/>
        <v>0</v>
      </c>
      <c r="W41">
        <f t="shared" si="8"/>
        <v>0</v>
      </c>
      <c r="X41" s="44"/>
      <c r="Y41" s="44">
        <f t="shared" si="13"/>
        <v>0</v>
      </c>
      <c r="Z41" s="73"/>
      <c r="AA41" s="73">
        <f t="shared" si="1"/>
        <v>0</v>
      </c>
      <c r="AB41" s="48"/>
      <c r="AC41" s="48">
        <f t="shared" si="9"/>
        <v>0</v>
      </c>
      <c r="AE41" s="73">
        <f t="shared" si="10"/>
        <v>0</v>
      </c>
      <c r="AF41" s="46">
        <f t="shared" si="11"/>
        <v>0</v>
      </c>
    </row>
    <row r="42" spans="1:34" ht="19.899999999999999" customHeight="1" x14ac:dyDescent="0.25">
      <c r="A42" s="8" t="s">
        <v>57</v>
      </c>
      <c r="B42" s="136"/>
      <c r="C42" s="9">
        <v>4</v>
      </c>
      <c r="D42" s="10" t="s">
        <v>65</v>
      </c>
      <c r="E42" s="7" t="s">
        <v>28</v>
      </c>
      <c r="F42" s="22">
        <v>46</v>
      </c>
      <c r="G42" s="21">
        <v>2.15</v>
      </c>
      <c r="H42" s="20">
        <v>1.87</v>
      </c>
      <c r="I42" s="20">
        <f t="shared" si="2"/>
        <v>86.02000000000001</v>
      </c>
      <c r="J42" s="21">
        <f>G42*F42</f>
        <v>98.899999999999991</v>
      </c>
      <c r="M42">
        <f t="shared" si="12"/>
        <v>0</v>
      </c>
      <c r="O42">
        <f t="shared" si="4"/>
        <v>0</v>
      </c>
      <c r="P42" s="44"/>
      <c r="Q42" s="44">
        <f t="shared" si="5"/>
        <v>0</v>
      </c>
      <c r="S42">
        <f t="shared" si="6"/>
        <v>0</v>
      </c>
      <c r="T42" s="48"/>
      <c r="U42" s="48">
        <f t="shared" si="7"/>
        <v>0</v>
      </c>
      <c r="W42">
        <f t="shared" si="8"/>
        <v>0</v>
      </c>
      <c r="X42" s="44"/>
      <c r="Y42" s="44">
        <f t="shared" si="13"/>
        <v>0</v>
      </c>
      <c r="Z42" s="73"/>
      <c r="AA42" s="73">
        <f t="shared" si="1"/>
        <v>0</v>
      </c>
      <c r="AB42" s="48">
        <v>46</v>
      </c>
      <c r="AC42" s="48">
        <f t="shared" si="9"/>
        <v>98.899999999999991</v>
      </c>
      <c r="AE42" s="73">
        <f t="shared" si="10"/>
        <v>0</v>
      </c>
      <c r="AF42" s="46">
        <f t="shared" si="11"/>
        <v>0</v>
      </c>
    </row>
    <row r="43" spans="1:34" ht="29.45" customHeight="1" thickBot="1" x14ac:dyDescent="0.3">
      <c r="A43" s="8" t="s">
        <v>57</v>
      </c>
      <c r="B43" s="135"/>
      <c r="C43" s="9">
        <v>4</v>
      </c>
      <c r="D43" s="12" t="s">
        <v>60</v>
      </c>
      <c r="E43" s="7" t="s">
        <v>28</v>
      </c>
      <c r="F43" s="22">
        <v>550</v>
      </c>
      <c r="G43" s="21">
        <v>0.71</v>
      </c>
      <c r="H43" s="20">
        <v>0.62</v>
      </c>
      <c r="I43" s="20">
        <f t="shared" si="2"/>
        <v>341</v>
      </c>
      <c r="J43" s="21">
        <f t="shared" si="3"/>
        <v>390.5</v>
      </c>
      <c r="M43">
        <f t="shared" si="12"/>
        <v>0</v>
      </c>
      <c r="O43">
        <f t="shared" si="4"/>
        <v>0</v>
      </c>
      <c r="P43" s="44"/>
      <c r="Q43" s="44">
        <f t="shared" si="5"/>
        <v>0</v>
      </c>
      <c r="S43">
        <f t="shared" si="6"/>
        <v>0</v>
      </c>
      <c r="T43" s="48"/>
      <c r="U43" s="48">
        <f t="shared" si="7"/>
        <v>0</v>
      </c>
      <c r="W43">
        <f t="shared" si="8"/>
        <v>0</v>
      </c>
      <c r="X43" s="44">
        <v>550</v>
      </c>
      <c r="Y43" s="44">
        <f t="shared" si="13"/>
        <v>390.5</v>
      </c>
      <c r="Z43" s="73"/>
      <c r="AA43" s="73">
        <f t="shared" si="1"/>
        <v>0</v>
      </c>
      <c r="AB43" s="48"/>
      <c r="AC43" s="48">
        <f t="shared" si="9"/>
        <v>0</v>
      </c>
      <c r="AE43" s="73">
        <f t="shared" si="10"/>
        <v>0</v>
      </c>
      <c r="AF43" s="46">
        <f t="shared" si="11"/>
        <v>0</v>
      </c>
    </row>
    <row r="44" spans="1:34" ht="16.5" thickBot="1" x14ac:dyDescent="0.3">
      <c r="A44" s="23"/>
      <c r="B44" s="23"/>
      <c r="C44" s="23"/>
      <c r="D44" s="23"/>
      <c r="E44" s="23"/>
      <c r="F44" s="23"/>
      <c r="G44" s="24"/>
      <c r="H44" s="23"/>
      <c r="I44" s="42">
        <f>SUM(I8:I43)</f>
        <v>66499.980999999985</v>
      </c>
      <c r="J44" s="42">
        <v>77204.36</v>
      </c>
      <c r="K44" s="17"/>
      <c r="M44">
        <f>SUM(M9:M43)</f>
        <v>9948.4405000000006</v>
      </c>
      <c r="O44">
        <f>SUM(O8:O43)</f>
        <v>9060.9950000000008</v>
      </c>
      <c r="P44" s="44"/>
      <c r="Q44" s="44">
        <f>SUM(Q8:Q43)</f>
        <v>5380.07</v>
      </c>
      <c r="S44">
        <f>SUM(S8:S43)</f>
        <v>5928.59</v>
      </c>
      <c r="T44" s="48"/>
      <c r="U44" s="48">
        <f>SUM(U8:U43)</f>
        <v>5819.1799999999994</v>
      </c>
      <c r="W44">
        <f>SUM(W8:W43)</f>
        <v>5081.55</v>
      </c>
      <c r="X44" s="44"/>
      <c r="Y44" s="44">
        <f>SUM(Y8:Y43)</f>
        <v>7959.3220000000001</v>
      </c>
      <c r="Z44" s="73"/>
      <c r="AA44" s="73">
        <f>SUM(AA8:AA43)</f>
        <v>10411.487999999999</v>
      </c>
      <c r="AB44" s="48"/>
      <c r="AC44" s="48">
        <f>SUM(AC8:AC43)</f>
        <v>5366.44</v>
      </c>
      <c r="AE44" s="73">
        <f>SUM(AE8:AE43)</f>
        <v>4556.1000000000004</v>
      </c>
      <c r="AF44" s="47">
        <f>J44-M44-O44-Q44-S44-U44-W44-Y44-AA44-AC44-AE44</f>
        <v>7692.1845000000048</v>
      </c>
      <c r="AH44" s="70">
        <f>AF44-AF40-AF35-AF34-AF32-AF31-AF30</f>
        <v>755.59450000000629</v>
      </c>
    </row>
    <row r="45" spans="1:34" x14ac:dyDescent="0.25">
      <c r="B45" s="25"/>
      <c r="Q45">
        <v>5361.8</v>
      </c>
      <c r="S45">
        <v>5900</v>
      </c>
      <c r="U45">
        <v>5786.25</v>
      </c>
      <c r="W45">
        <v>5082</v>
      </c>
      <c r="Y45" s="17">
        <v>5775</v>
      </c>
      <c r="Z45" s="17"/>
      <c r="AA45" s="17">
        <f>AA44-AA46</f>
        <v>7149.75</v>
      </c>
      <c r="AB45" s="17"/>
      <c r="AC45" s="17">
        <v>6975</v>
      </c>
      <c r="AD45" s="82"/>
      <c r="AE45" s="82"/>
      <c r="AF45" s="83">
        <f>M44+O44+Q44+S44+U44+W44+Y44+AA44+AC44+AE44</f>
        <v>69512.175499999998</v>
      </c>
    </row>
    <row r="46" spans="1:34" ht="15.75" x14ac:dyDescent="0.25">
      <c r="A46" s="41"/>
      <c r="I46" s="15"/>
      <c r="J46" s="18">
        <f>J44-M44-O44-Q44-S44</f>
        <v>46886.264500000005</v>
      </c>
      <c r="K46" s="19"/>
      <c r="Y46">
        <v>2235.5700000000002</v>
      </c>
      <c r="AA46">
        <v>3261.7379999999998</v>
      </c>
      <c r="AC46" s="17">
        <f>AC45-AC44</f>
        <v>1608.5600000000004</v>
      </c>
      <c r="AD46" s="82"/>
      <c r="AE46" s="82"/>
      <c r="AF46" s="70">
        <f>AF44+AF45</f>
        <v>77204.36</v>
      </c>
    </row>
    <row r="47" spans="1:34" x14ac:dyDescent="0.25">
      <c r="I47" s="141"/>
      <c r="J47" s="141"/>
      <c r="K47" s="19"/>
    </row>
    <row r="48" spans="1:34" x14ac:dyDescent="0.25">
      <c r="H48" s="16"/>
      <c r="I48" s="141"/>
      <c r="J48" s="141"/>
    </row>
    <row r="49" spans="9:10" x14ac:dyDescent="0.25">
      <c r="I49" s="141"/>
      <c r="J49" s="141"/>
    </row>
  </sheetData>
  <mergeCells count="20">
    <mergeCell ref="I49:J49"/>
    <mergeCell ref="I47:J47"/>
    <mergeCell ref="I48:J48"/>
    <mergeCell ref="R5:S5"/>
    <mergeCell ref="P5:Q5"/>
    <mergeCell ref="L5:M5"/>
    <mergeCell ref="N5:O5"/>
    <mergeCell ref="AD5:AE5"/>
    <mergeCell ref="B36:B37"/>
    <mergeCell ref="B41:B43"/>
    <mergeCell ref="B8:B12"/>
    <mergeCell ref="B13:B18"/>
    <mergeCell ref="B20:B26"/>
    <mergeCell ref="B28:B29"/>
    <mergeCell ref="B30:B35"/>
    <mergeCell ref="AB5:AC5"/>
    <mergeCell ref="Z5:AA5"/>
    <mergeCell ref="T5:U5"/>
    <mergeCell ref="V5:W5"/>
    <mergeCell ref="X5:Y5"/>
  </mergeCells>
  <pageMargins left="0.7" right="0.7" top="0.75" bottom="0.75" header="0.3" footer="0.3"/>
  <pageSetup paperSize="9" scale="2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E1" workbookViewId="0">
      <selection activeCell="E51" sqref="E51"/>
    </sheetView>
  </sheetViews>
  <sheetFormatPr defaultRowHeight="15" x14ac:dyDescent="0.25"/>
  <cols>
    <col min="2" max="2" width="35.140625" customWidth="1"/>
    <col min="4" max="4" width="48.140625" customWidth="1"/>
    <col min="5" max="5" width="10" customWidth="1"/>
    <col min="6" max="6" width="9.42578125" customWidth="1"/>
    <col min="7" max="7" width="74.140625" customWidth="1"/>
    <col min="8" max="8" width="8.140625" customWidth="1"/>
    <col min="9" max="9" width="12.42578125" customWidth="1"/>
    <col min="10" max="10" width="11.42578125" customWidth="1"/>
    <col min="11" max="11" width="12.28515625" customWidth="1"/>
    <col min="12" max="12" width="10.140625" customWidth="1"/>
    <col min="13" max="13" width="10.5703125" customWidth="1"/>
  </cols>
  <sheetData>
    <row r="1" spans="1:16" ht="105" x14ac:dyDescent="0.25">
      <c r="A1" s="37" t="s">
        <v>0</v>
      </c>
      <c r="B1" s="37" t="s">
        <v>1</v>
      </c>
      <c r="C1" s="49" t="s">
        <v>2</v>
      </c>
      <c r="D1" s="37" t="s">
        <v>3</v>
      </c>
      <c r="E1" s="37" t="s">
        <v>88</v>
      </c>
      <c r="F1" s="37" t="s">
        <v>89</v>
      </c>
      <c r="G1" s="37" t="s">
        <v>90</v>
      </c>
      <c r="H1" s="37" t="s">
        <v>4</v>
      </c>
      <c r="I1" s="38" t="s">
        <v>5</v>
      </c>
      <c r="J1" s="39" t="s">
        <v>63</v>
      </c>
      <c r="K1" s="40" t="s">
        <v>61</v>
      </c>
      <c r="L1" s="40" t="s">
        <v>6</v>
      </c>
      <c r="M1" s="39" t="s">
        <v>62</v>
      </c>
    </row>
    <row r="2" spans="1:16" ht="37.5" x14ac:dyDescent="0.3">
      <c r="A2" s="50">
        <v>4</v>
      </c>
      <c r="B2" s="51" t="s">
        <v>7</v>
      </c>
      <c r="C2" s="52"/>
      <c r="D2" s="53"/>
      <c r="E2" s="53"/>
      <c r="F2" s="53"/>
      <c r="G2" s="53"/>
      <c r="H2" s="53"/>
      <c r="I2" s="54"/>
      <c r="J2" s="55"/>
      <c r="K2" s="56"/>
      <c r="L2" s="57"/>
      <c r="M2" s="58"/>
    </row>
    <row r="3" spans="1:16" ht="15.75" x14ac:dyDescent="0.25">
      <c r="A3" s="59" t="s">
        <v>8</v>
      </c>
      <c r="B3" s="124" t="s">
        <v>9</v>
      </c>
      <c r="C3" s="9">
        <v>2</v>
      </c>
      <c r="D3" s="60" t="s">
        <v>10</v>
      </c>
      <c r="E3" s="60">
        <v>222</v>
      </c>
      <c r="F3" s="60">
        <v>99</v>
      </c>
      <c r="G3" s="79" t="s">
        <v>93</v>
      </c>
      <c r="H3" s="61" t="s">
        <v>11</v>
      </c>
      <c r="I3" s="77">
        <v>174</v>
      </c>
      <c r="J3" s="62"/>
      <c r="K3" s="78">
        <v>18.89</v>
      </c>
      <c r="L3" s="78">
        <f>I3*K3</f>
        <v>3286.86</v>
      </c>
      <c r="M3" s="62"/>
      <c r="N3">
        <v>223</v>
      </c>
      <c r="O3" s="70">
        <f>L8+L9+L12+L13+L24+L30</f>
        <v>4418.8</v>
      </c>
      <c r="P3" s="70"/>
    </row>
    <row r="4" spans="1:16" ht="15.75" x14ac:dyDescent="0.25">
      <c r="A4" s="59" t="s">
        <v>8</v>
      </c>
      <c r="B4" s="125"/>
      <c r="C4" s="9">
        <v>2</v>
      </c>
      <c r="D4" s="60" t="s">
        <v>12</v>
      </c>
      <c r="E4" s="60">
        <v>222</v>
      </c>
      <c r="F4" s="60">
        <v>63</v>
      </c>
      <c r="G4" s="79" t="s">
        <v>94</v>
      </c>
      <c r="H4" s="61" t="s">
        <v>11</v>
      </c>
      <c r="I4" s="77">
        <v>270</v>
      </c>
      <c r="J4" s="62"/>
      <c r="K4" s="78">
        <v>2</v>
      </c>
      <c r="L4" s="78">
        <f t="shared" ref="L4:L38" si="0">I4*K4</f>
        <v>540</v>
      </c>
      <c r="M4" s="62"/>
      <c r="N4">
        <v>222</v>
      </c>
      <c r="O4" s="70">
        <f>L3+L4+L5+L6+L10+L14+L15+L16+L17+L21+L22+L23+L25+L26+L27+L29+L31+L32+L33+L34+L35+L36+L37+L38</f>
        <v>70316.831999999995</v>
      </c>
      <c r="P4" s="70"/>
    </row>
    <row r="5" spans="1:16" ht="31.5" x14ac:dyDescent="0.25">
      <c r="A5" s="59" t="s">
        <v>8</v>
      </c>
      <c r="B5" s="125"/>
      <c r="C5" s="9">
        <v>2</v>
      </c>
      <c r="D5" s="63" t="s">
        <v>13</v>
      </c>
      <c r="E5" s="63">
        <v>222</v>
      </c>
      <c r="F5" s="63">
        <v>58</v>
      </c>
      <c r="G5" s="79" t="s">
        <v>108</v>
      </c>
      <c r="H5" s="61" t="s">
        <v>14</v>
      </c>
      <c r="I5" s="77">
        <v>100</v>
      </c>
      <c r="J5" s="62"/>
      <c r="K5" s="78">
        <v>7.95</v>
      </c>
      <c r="L5" s="78">
        <f t="shared" si="0"/>
        <v>795</v>
      </c>
      <c r="M5" s="62"/>
      <c r="N5">
        <v>212</v>
      </c>
      <c r="O5" s="70">
        <f>L11</f>
        <v>217.20000000000002</v>
      </c>
      <c r="P5" s="70"/>
    </row>
    <row r="6" spans="1:16" ht="15.75" x14ac:dyDescent="0.25">
      <c r="A6" s="59" t="s">
        <v>8</v>
      </c>
      <c r="B6" s="125"/>
      <c r="C6" s="9">
        <v>2</v>
      </c>
      <c r="D6" s="60" t="s">
        <v>15</v>
      </c>
      <c r="E6" s="60">
        <v>222</v>
      </c>
      <c r="F6" s="60">
        <v>99</v>
      </c>
      <c r="G6" s="79" t="s">
        <v>93</v>
      </c>
      <c r="H6" s="61" t="s">
        <v>14</v>
      </c>
      <c r="I6" s="77">
        <v>75</v>
      </c>
      <c r="J6" s="62"/>
      <c r="K6" s="78">
        <v>7.95</v>
      </c>
      <c r="L6" s="78">
        <f t="shared" si="0"/>
        <v>596.25</v>
      </c>
      <c r="M6" s="62"/>
      <c r="O6" s="70">
        <f>SUM(O3:O5)</f>
        <v>74952.831999999995</v>
      </c>
      <c r="P6" s="70"/>
    </row>
    <row r="7" spans="1:16" ht="15.75" x14ac:dyDescent="0.25">
      <c r="A7" s="59" t="s">
        <v>8</v>
      </c>
      <c r="B7" s="126"/>
      <c r="C7" s="9">
        <v>2</v>
      </c>
      <c r="D7" s="60" t="s">
        <v>16</v>
      </c>
      <c r="E7" s="60"/>
      <c r="F7" s="60"/>
      <c r="G7" s="60"/>
      <c r="H7" s="61"/>
      <c r="I7" s="77"/>
      <c r="J7" s="62"/>
      <c r="K7" s="78"/>
      <c r="L7" s="78"/>
      <c r="M7" s="62"/>
      <c r="P7" s="70"/>
    </row>
    <row r="8" spans="1:16" ht="15.75" x14ac:dyDescent="0.25">
      <c r="A8" s="64" t="s">
        <v>17</v>
      </c>
      <c r="B8" s="130" t="s">
        <v>18</v>
      </c>
      <c r="C8" s="9">
        <v>3</v>
      </c>
      <c r="D8" s="60" t="s">
        <v>19</v>
      </c>
      <c r="E8" s="60">
        <v>223</v>
      </c>
      <c r="F8" s="80">
        <v>1</v>
      </c>
      <c r="G8" s="79" t="s">
        <v>107</v>
      </c>
      <c r="H8" s="61" t="s">
        <v>20</v>
      </c>
      <c r="I8" s="77">
        <v>3.2</v>
      </c>
      <c r="J8" s="62"/>
      <c r="K8" s="78">
        <v>399</v>
      </c>
      <c r="L8" s="78">
        <f t="shared" si="0"/>
        <v>1276.8000000000002</v>
      </c>
      <c r="M8" s="62"/>
      <c r="P8" s="70"/>
    </row>
    <row r="9" spans="1:16" ht="15.75" x14ac:dyDescent="0.25">
      <c r="A9" s="64" t="s">
        <v>17</v>
      </c>
      <c r="B9" s="131"/>
      <c r="C9" s="9">
        <v>3</v>
      </c>
      <c r="D9" s="63" t="s">
        <v>21</v>
      </c>
      <c r="E9" s="63">
        <v>223</v>
      </c>
      <c r="F9" s="63">
        <v>15</v>
      </c>
      <c r="G9" s="79" t="s">
        <v>21</v>
      </c>
      <c r="H9" s="61" t="s">
        <v>20</v>
      </c>
      <c r="I9" s="77">
        <v>2.5</v>
      </c>
      <c r="J9" s="62"/>
      <c r="K9" s="78">
        <v>500.12</v>
      </c>
      <c r="L9" s="78">
        <f t="shared" si="0"/>
        <v>1250.3</v>
      </c>
      <c r="M9" s="62"/>
      <c r="P9" s="70"/>
    </row>
    <row r="10" spans="1:16" ht="15.75" x14ac:dyDescent="0.25">
      <c r="A10" s="64" t="s">
        <v>17</v>
      </c>
      <c r="B10" s="131"/>
      <c r="C10" s="9">
        <v>3</v>
      </c>
      <c r="D10" s="63" t="s">
        <v>106</v>
      </c>
      <c r="E10" s="63">
        <v>222</v>
      </c>
      <c r="F10" s="63">
        <v>99</v>
      </c>
      <c r="G10" s="79" t="s">
        <v>93</v>
      </c>
      <c r="H10" s="61" t="s">
        <v>20</v>
      </c>
      <c r="I10" s="77">
        <v>4.3</v>
      </c>
      <c r="J10" s="62"/>
      <c r="K10" s="78">
        <v>127.54</v>
      </c>
      <c r="L10" s="78">
        <f t="shared" si="0"/>
        <v>548.42200000000003</v>
      </c>
      <c r="M10" s="62"/>
      <c r="P10" s="70"/>
    </row>
    <row r="11" spans="1:16" ht="15.75" x14ac:dyDescent="0.25">
      <c r="A11" s="64" t="s">
        <v>17</v>
      </c>
      <c r="B11" s="131"/>
      <c r="C11" s="9">
        <v>3</v>
      </c>
      <c r="D11" s="63" t="s">
        <v>69</v>
      </c>
      <c r="E11" s="63">
        <v>212</v>
      </c>
      <c r="F11" s="63">
        <v>21</v>
      </c>
      <c r="G11" s="79" t="s">
        <v>91</v>
      </c>
      <c r="H11" s="61" t="s">
        <v>20</v>
      </c>
      <c r="I11" s="77">
        <v>0.4</v>
      </c>
      <c r="J11" s="62"/>
      <c r="K11" s="78">
        <v>543</v>
      </c>
      <c r="L11" s="78">
        <f t="shared" si="0"/>
        <v>217.20000000000002</v>
      </c>
      <c r="M11" s="62"/>
      <c r="P11" s="70"/>
    </row>
    <row r="12" spans="1:16" ht="15.75" x14ac:dyDescent="0.25">
      <c r="A12" s="64" t="s">
        <v>17</v>
      </c>
      <c r="B12" s="131"/>
      <c r="C12" s="9">
        <v>3</v>
      </c>
      <c r="D12" s="63" t="s">
        <v>70</v>
      </c>
      <c r="E12" s="63">
        <v>223</v>
      </c>
      <c r="F12" s="63">
        <v>11</v>
      </c>
      <c r="G12" s="79" t="s">
        <v>92</v>
      </c>
      <c r="H12" s="61" t="s">
        <v>20</v>
      </c>
      <c r="I12" s="77">
        <v>2</v>
      </c>
      <c r="J12" s="62"/>
      <c r="K12" s="78">
        <v>196</v>
      </c>
      <c r="L12" s="78">
        <f t="shared" si="0"/>
        <v>392</v>
      </c>
      <c r="M12" s="62"/>
      <c r="P12" s="70"/>
    </row>
    <row r="13" spans="1:16" ht="15.75" x14ac:dyDescent="0.25">
      <c r="A13" s="64" t="s">
        <v>17</v>
      </c>
      <c r="B13" s="132"/>
      <c r="C13" s="9">
        <v>3</v>
      </c>
      <c r="D13" s="63" t="s">
        <v>72</v>
      </c>
      <c r="E13" s="63">
        <v>223</v>
      </c>
      <c r="F13" s="63">
        <v>11</v>
      </c>
      <c r="G13" s="79" t="s">
        <v>92</v>
      </c>
      <c r="H13" s="61" t="s">
        <v>20</v>
      </c>
      <c r="I13" s="77">
        <v>1.5</v>
      </c>
      <c r="J13" s="62"/>
      <c r="K13" s="78">
        <v>423.56</v>
      </c>
      <c r="L13" s="78">
        <f t="shared" si="0"/>
        <v>635.34</v>
      </c>
      <c r="M13" s="62"/>
      <c r="P13" s="70"/>
    </row>
    <row r="14" spans="1:16" ht="47.25" x14ac:dyDescent="0.25">
      <c r="A14" s="59" t="s">
        <v>23</v>
      </c>
      <c r="B14" s="65" t="s">
        <v>24</v>
      </c>
      <c r="C14" s="9">
        <v>3</v>
      </c>
      <c r="D14" s="60" t="s">
        <v>25</v>
      </c>
      <c r="E14" s="60">
        <v>222</v>
      </c>
      <c r="F14" s="60">
        <v>55</v>
      </c>
      <c r="G14" s="79" t="s">
        <v>96</v>
      </c>
      <c r="H14" s="61" t="s">
        <v>11</v>
      </c>
      <c r="I14" s="77">
        <v>275</v>
      </c>
      <c r="J14" s="62"/>
      <c r="K14" s="78">
        <v>18.64</v>
      </c>
      <c r="L14" s="78">
        <f t="shared" si="0"/>
        <v>5126</v>
      </c>
      <c r="M14" s="62"/>
      <c r="P14" s="70"/>
    </row>
    <row r="15" spans="1:16" ht="15.75" x14ac:dyDescent="0.25">
      <c r="A15" s="66" t="s">
        <v>26</v>
      </c>
      <c r="B15" s="124" t="s">
        <v>27</v>
      </c>
      <c r="C15" s="9">
        <v>2</v>
      </c>
      <c r="D15" s="60" t="s">
        <v>29</v>
      </c>
      <c r="E15" s="60">
        <v>222</v>
      </c>
      <c r="F15" s="60">
        <v>62</v>
      </c>
      <c r="G15" s="79" t="s">
        <v>95</v>
      </c>
      <c r="H15" s="61" t="s">
        <v>14</v>
      </c>
      <c r="I15" s="77">
        <v>120</v>
      </c>
      <c r="J15" s="62"/>
      <c r="K15" s="78">
        <v>7.95</v>
      </c>
      <c r="L15" s="78">
        <f t="shared" si="0"/>
        <v>954</v>
      </c>
      <c r="M15" s="62"/>
      <c r="P15" s="70"/>
    </row>
    <row r="16" spans="1:16" ht="15.75" x14ac:dyDescent="0.25">
      <c r="A16" s="66" t="s">
        <v>26</v>
      </c>
      <c r="B16" s="125"/>
      <c r="C16" s="9">
        <v>2</v>
      </c>
      <c r="D16" s="60" t="s">
        <v>30</v>
      </c>
      <c r="E16" s="60">
        <v>222</v>
      </c>
      <c r="F16" s="60">
        <v>62</v>
      </c>
      <c r="G16" s="79" t="s">
        <v>95</v>
      </c>
      <c r="H16" s="61" t="s">
        <v>14</v>
      </c>
      <c r="I16" s="77">
        <v>120</v>
      </c>
      <c r="J16" s="62"/>
      <c r="K16" s="78">
        <v>7.95</v>
      </c>
      <c r="L16" s="78">
        <f t="shared" si="0"/>
        <v>954</v>
      </c>
      <c r="M16" s="62"/>
      <c r="P16" s="70"/>
    </row>
    <row r="17" spans="1:16" ht="15.75" x14ac:dyDescent="0.25">
      <c r="A17" s="66" t="s">
        <v>26</v>
      </c>
      <c r="B17" s="125"/>
      <c r="C17" s="9">
        <v>2</v>
      </c>
      <c r="D17" s="63" t="s">
        <v>31</v>
      </c>
      <c r="E17" s="63">
        <v>222</v>
      </c>
      <c r="F17" s="63">
        <v>63</v>
      </c>
      <c r="G17" s="79" t="s">
        <v>94</v>
      </c>
      <c r="H17" s="61" t="s">
        <v>14</v>
      </c>
      <c r="I17" s="77">
        <v>150</v>
      </c>
      <c r="J17" s="62"/>
      <c r="K17" s="78">
        <v>7.95</v>
      </c>
      <c r="L17" s="78">
        <f t="shared" si="0"/>
        <v>1192.5</v>
      </c>
      <c r="M17" s="62"/>
      <c r="P17" s="70"/>
    </row>
    <row r="18" spans="1:16" ht="15.75" x14ac:dyDescent="0.25">
      <c r="A18" s="66" t="s">
        <v>26</v>
      </c>
      <c r="B18" s="125"/>
      <c r="C18" s="9">
        <v>2</v>
      </c>
      <c r="D18" s="60" t="s">
        <v>32</v>
      </c>
      <c r="E18" s="60"/>
      <c r="F18" s="60"/>
      <c r="G18" s="79"/>
      <c r="H18" s="61"/>
      <c r="I18" s="77"/>
      <c r="J18" s="62"/>
      <c r="K18" s="78">
        <v>0</v>
      </c>
      <c r="L18" s="78">
        <f t="shared" si="0"/>
        <v>0</v>
      </c>
      <c r="M18" s="62"/>
      <c r="P18" s="70"/>
    </row>
    <row r="19" spans="1:16" ht="15.75" x14ac:dyDescent="0.25">
      <c r="A19" s="66" t="s">
        <v>26</v>
      </c>
      <c r="B19" s="125"/>
      <c r="C19" s="9">
        <v>2</v>
      </c>
      <c r="D19" s="63" t="s">
        <v>33</v>
      </c>
      <c r="E19" s="63"/>
      <c r="F19" s="63"/>
      <c r="G19" s="63"/>
      <c r="H19" s="61"/>
      <c r="I19" s="77"/>
      <c r="J19" s="62"/>
      <c r="K19" s="78">
        <v>0</v>
      </c>
      <c r="L19" s="78">
        <f t="shared" si="0"/>
        <v>0</v>
      </c>
      <c r="M19" s="62"/>
      <c r="P19" s="70"/>
    </row>
    <row r="20" spans="1:16" ht="15.75" x14ac:dyDescent="0.25">
      <c r="A20" s="66" t="s">
        <v>26</v>
      </c>
      <c r="B20" s="125"/>
      <c r="C20" s="9">
        <v>2</v>
      </c>
      <c r="D20" s="63" t="s">
        <v>68</v>
      </c>
      <c r="E20" s="63"/>
      <c r="F20" s="63"/>
      <c r="G20" s="63"/>
      <c r="H20" s="61"/>
      <c r="I20" s="77"/>
      <c r="J20" s="62"/>
      <c r="K20" s="78">
        <v>0</v>
      </c>
      <c r="L20" s="78">
        <f t="shared" si="0"/>
        <v>0</v>
      </c>
      <c r="M20" s="62"/>
      <c r="P20" s="70"/>
    </row>
    <row r="21" spans="1:16" ht="15.75" x14ac:dyDescent="0.25">
      <c r="A21" s="66" t="s">
        <v>26</v>
      </c>
      <c r="B21" s="126"/>
      <c r="C21" s="9">
        <v>2</v>
      </c>
      <c r="D21" s="63" t="s">
        <v>32</v>
      </c>
      <c r="E21" s="63">
        <v>222</v>
      </c>
      <c r="F21" s="63">
        <v>99</v>
      </c>
      <c r="G21" s="79" t="s">
        <v>93</v>
      </c>
      <c r="H21" s="61" t="s">
        <v>14</v>
      </c>
      <c r="I21" s="77">
        <v>360</v>
      </c>
      <c r="J21" s="62"/>
      <c r="K21" s="78">
        <v>7.95</v>
      </c>
      <c r="L21" s="78">
        <f t="shared" si="0"/>
        <v>2862</v>
      </c>
      <c r="M21" s="62"/>
      <c r="P21" s="70"/>
    </row>
    <row r="22" spans="1:16" ht="31.5" x14ac:dyDescent="0.25">
      <c r="A22" s="59" t="s">
        <v>34</v>
      </c>
      <c r="B22" s="65" t="s">
        <v>35</v>
      </c>
      <c r="C22" s="9">
        <v>2</v>
      </c>
      <c r="D22" s="60" t="s">
        <v>36</v>
      </c>
      <c r="E22" s="60">
        <v>222</v>
      </c>
      <c r="F22" s="60">
        <v>56</v>
      </c>
      <c r="G22" s="79" t="s">
        <v>97</v>
      </c>
      <c r="H22" s="61" t="s">
        <v>11</v>
      </c>
      <c r="I22" s="77">
        <v>275</v>
      </c>
      <c r="J22" s="62"/>
      <c r="K22" s="78">
        <v>12.05</v>
      </c>
      <c r="L22" s="78">
        <f t="shared" si="0"/>
        <v>3313.75</v>
      </c>
      <c r="M22" s="62"/>
      <c r="P22" s="70"/>
    </row>
    <row r="23" spans="1:16" ht="15.75" x14ac:dyDescent="0.25">
      <c r="A23" s="59" t="s">
        <v>37</v>
      </c>
      <c r="B23" s="124" t="s">
        <v>38</v>
      </c>
      <c r="C23" s="9">
        <v>2</v>
      </c>
      <c r="D23" s="60" t="s">
        <v>39</v>
      </c>
      <c r="E23" s="60">
        <v>222</v>
      </c>
      <c r="F23" s="60">
        <v>59</v>
      </c>
      <c r="G23" s="79" t="s">
        <v>98</v>
      </c>
      <c r="H23" s="61" t="s">
        <v>11</v>
      </c>
      <c r="I23" s="77">
        <v>270</v>
      </c>
      <c r="J23" s="62"/>
      <c r="K23" s="78">
        <v>13.21</v>
      </c>
      <c r="L23" s="78">
        <f t="shared" si="0"/>
        <v>3566.7000000000003</v>
      </c>
      <c r="M23" s="62"/>
      <c r="P23" s="70"/>
    </row>
    <row r="24" spans="1:16" ht="15.75" x14ac:dyDescent="0.25">
      <c r="A24" s="59" t="s">
        <v>37</v>
      </c>
      <c r="B24" s="126"/>
      <c r="C24" s="9">
        <v>2</v>
      </c>
      <c r="D24" s="60" t="s">
        <v>71</v>
      </c>
      <c r="E24" s="60">
        <v>223</v>
      </c>
      <c r="F24" s="60">
        <v>15</v>
      </c>
      <c r="G24" s="79" t="s">
        <v>21</v>
      </c>
      <c r="H24" s="61" t="s">
        <v>20</v>
      </c>
      <c r="I24" s="77">
        <v>2</v>
      </c>
      <c r="J24" s="62"/>
      <c r="K24" s="78">
        <v>316.98</v>
      </c>
      <c r="L24" s="78">
        <f t="shared" si="0"/>
        <v>633.96</v>
      </c>
      <c r="M24" s="62"/>
      <c r="P24" s="70"/>
    </row>
    <row r="25" spans="1:16" ht="15.75" x14ac:dyDescent="0.25">
      <c r="A25" s="66" t="s">
        <v>40</v>
      </c>
      <c r="B25" s="124" t="s">
        <v>41</v>
      </c>
      <c r="C25" s="9">
        <v>3</v>
      </c>
      <c r="D25" s="67" t="s">
        <v>42</v>
      </c>
      <c r="E25" s="67">
        <v>222</v>
      </c>
      <c r="F25" s="67">
        <v>41</v>
      </c>
      <c r="G25" s="79" t="s">
        <v>99</v>
      </c>
      <c r="H25" s="61" t="s">
        <v>28</v>
      </c>
      <c r="I25" s="77">
        <v>155</v>
      </c>
      <c r="J25" s="62"/>
      <c r="K25" s="78">
        <v>53.9</v>
      </c>
      <c r="L25" s="78">
        <f t="shared" si="0"/>
        <v>8354.5</v>
      </c>
      <c r="M25" s="62"/>
      <c r="P25" s="70"/>
    </row>
    <row r="26" spans="1:16" ht="15.75" x14ac:dyDescent="0.25">
      <c r="A26" s="66" t="s">
        <v>40</v>
      </c>
      <c r="B26" s="125"/>
      <c r="C26" s="9">
        <v>3</v>
      </c>
      <c r="D26" s="60" t="s">
        <v>43</v>
      </c>
      <c r="E26" s="60">
        <v>222</v>
      </c>
      <c r="F26" s="60">
        <v>42</v>
      </c>
      <c r="G26" s="79" t="s">
        <v>100</v>
      </c>
      <c r="H26" s="61" t="s">
        <v>28</v>
      </c>
      <c r="I26" s="77">
        <v>650</v>
      </c>
      <c r="J26" s="62"/>
      <c r="K26" s="78">
        <v>15.34</v>
      </c>
      <c r="L26" s="78">
        <f t="shared" si="0"/>
        <v>9971</v>
      </c>
      <c r="M26" s="62"/>
      <c r="P26" s="70"/>
    </row>
    <row r="27" spans="1:16" ht="15.75" x14ac:dyDescent="0.25">
      <c r="A27" s="66" t="s">
        <v>40</v>
      </c>
      <c r="B27" s="125"/>
      <c r="C27" s="9">
        <v>3</v>
      </c>
      <c r="D27" s="60" t="s">
        <v>44</v>
      </c>
      <c r="E27" s="60">
        <v>222</v>
      </c>
      <c r="F27" s="60">
        <v>42</v>
      </c>
      <c r="G27" s="79" t="s">
        <v>100</v>
      </c>
      <c r="H27" s="61" t="s">
        <v>28</v>
      </c>
      <c r="I27" s="77">
        <v>900</v>
      </c>
      <c r="J27" s="62"/>
      <c r="K27" s="78">
        <v>8.6999999999999993</v>
      </c>
      <c r="L27" s="78">
        <f t="shared" si="0"/>
        <v>7829.9999999999991</v>
      </c>
      <c r="M27" s="62"/>
      <c r="P27" s="70"/>
    </row>
    <row r="28" spans="1:16" ht="31.5" x14ac:dyDescent="0.25">
      <c r="A28" s="66" t="s">
        <v>40</v>
      </c>
      <c r="B28" s="125"/>
      <c r="C28" s="9">
        <v>3</v>
      </c>
      <c r="D28" s="63" t="s">
        <v>45</v>
      </c>
      <c r="E28" s="63"/>
      <c r="F28" s="63"/>
      <c r="G28" s="63"/>
      <c r="H28" s="61"/>
      <c r="I28" s="77"/>
      <c r="J28" s="62"/>
      <c r="K28" s="78">
        <v>0</v>
      </c>
      <c r="L28" s="78">
        <f t="shared" si="0"/>
        <v>0</v>
      </c>
      <c r="M28" s="62"/>
      <c r="P28" s="70"/>
    </row>
    <row r="29" spans="1:16" ht="15.75" x14ac:dyDescent="0.25">
      <c r="A29" s="66" t="s">
        <v>40</v>
      </c>
      <c r="B29" s="125"/>
      <c r="C29" s="9">
        <v>3</v>
      </c>
      <c r="D29" s="63" t="s">
        <v>66</v>
      </c>
      <c r="E29" s="63">
        <v>222</v>
      </c>
      <c r="F29" s="63">
        <v>99</v>
      </c>
      <c r="G29" s="79" t="s">
        <v>93</v>
      </c>
      <c r="H29" s="61" t="s">
        <v>11</v>
      </c>
      <c r="I29" s="77">
        <v>50</v>
      </c>
      <c r="J29" s="62"/>
      <c r="K29" s="78">
        <v>50.62</v>
      </c>
      <c r="L29" s="78">
        <f t="shared" si="0"/>
        <v>2531</v>
      </c>
      <c r="M29" s="62"/>
      <c r="P29" s="70"/>
    </row>
    <row r="30" spans="1:16" ht="15.75" x14ac:dyDescent="0.25">
      <c r="A30" s="66" t="s">
        <v>40</v>
      </c>
      <c r="B30" s="126"/>
      <c r="C30" s="9">
        <v>3</v>
      </c>
      <c r="D30" s="63" t="s">
        <v>67</v>
      </c>
      <c r="E30" s="63">
        <v>223</v>
      </c>
      <c r="F30" s="63">
        <v>13</v>
      </c>
      <c r="G30" s="79" t="s">
        <v>67</v>
      </c>
      <c r="H30" s="61" t="s">
        <v>20</v>
      </c>
      <c r="I30" s="77">
        <v>0.4</v>
      </c>
      <c r="J30" s="62"/>
      <c r="K30" s="78">
        <v>576</v>
      </c>
      <c r="L30" s="78">
        <f t="shared" si="0"/>
        <v>230.4</v>
      </c>
      <c r="M30" s="62"/>
      <c r="P30" s="70"/>
    </row>
    <row r="31" spans="1:16" ht="15.75" x14ac:dyDescent="0.25">
      <c r="A31" s="59" t="s">
        <v>46</v>
      </c>
      <c r="B31" s="124" t="s">
        <v>47</v>
      </c>
      <c r="C31" s="9">
        <v>3</v>
      </c>
      <c r="D31" s="63" t="s">
        <v>48</v>
      </c>
      <c r="E31" s="63">
        <v>222</v>
      </c>
      <c r="F31" s="63">
        <v>33</v>
      </c>
      <c r="G31" s="79" t="s">
        <v>101</v>
      </c>
      <c r="H31" s="61" t="s">
        <v>11</v>
      </c>
      <c r="I31" s="77">
        <v>320</v>
      </c>
      <c r="J31" s="62"/>
      <c r="K31" s="78">
        <v>16.68</v>
      </c>
      <c r="L31" s="78">
        <f t="shared" si="0"/>
        <v>5337.6</v>
      </c>
      <c r="M31" s="62"/>
      <c r="P31" s="70"/>
    </row>
    <row r="32" spans="1:16" ht="15.75" x14ac:dyDescent="0.25">
      <c r="A32" s="59" t="s">
        <v>46</v>
      </c>
      <c r="B32" s="126"/>
      <c r="C32" s="9">
        <v>3</v>
      </c>
      <c r="D32" s="60" t="s">
        <v>49</v>
      </c>
      <c r="E32" s="60">
        <v>222</v>
      </c>
      <c r="F32" s="60">
        <v>33</v>
      </c>
      <c r="G32" s="79" t="s">
        <v>101</v>
      </c>
      <c r="H32" s="61" t="s">
        <v>11</v>
      </c>
      <c r="I32" s="77">
        <v>165</v>
      </c>
      <c r="J32" s="62"/>
      <c r="K32" s="78">
        <v>51.24</v>
      </c>
      <c r="L32" s="78">
        <f t="shared" si="0"/>
        <v>8454.6</v>
      </c>
      <c r="M32" s="62"/>
      <c r="P32" s="70"/>
    </row>
    <row r="33" spans="1:16" ht="31.5" x14ac:dyDescent="0.25">
      <c r="A33" s="59" t="s">
        <v>50</v>
      </c>
      <c r="B33" s="65" t="s">
        <v>51</v>
      </c>
      <c r="C33" s="9">
        <v>3</v>
      </c>
      <c r="D33" s="63" t="s">
        <v>52</v>
      </c>
      <c r="E33" s="63">
        <v>222</v>
      </c>
      <c r="F33" s="63">
        <v>11</v>
      </c>
      <c r="G33" s="79" t="s">
        <v>102</v>
      </c>
      <c r="H33" s="61" t="s">
        <v>28</v>
      </c>
      <c r="I33" s="77">
        <v>15</v>
      </c>
      <c r="J33" s="62"/>
      <c r="K33" s="78">
        <v>13.75</v>
      </c>
      <c r="L33" s="78">
        <f t="shared" si="0"/>
        <v>206.25</v>
      </c>
      <c r="M33" s="62"/>
      <c r="P33" s="70"/>
    </row>
    <row r="34" spans="1:16" ht="31.5" x14ac:dyDescent="0.25">
      <c r="A34" s="59" t="s">
        <v>50</v>
      </c>
      <c r="B34" s="65" t="s">
        <v>51</v>
      </c>
      <c r="C34" s="9">
        <v>3</v>
      </c>
      <c r="D34" s="60" t="s">
        <v>53</v>
      </c>
      <c r="E34" s="60">
        <v>222</v>
      </c>
      <c r="F34" s="60">
        <v>70</v>
      </c>
      <c r="G34" s="79" t="s">
        <v>103</v>
      </c>
      <c r="H34" s="61" t="s">
        <v>28</v>
      </c>
      <c r="I34" s="77">
        <v>15</v>
      </c>
      <c r="J34" s="62"/>
      <c r="K34" s="78">
        <v>12.15</v>
      </c>
      <c r="L34" s="78">
        <f t="shared" si="0"/>
        <v>182.25</v>
      </c>
      <c r="M34" s="62"/>
      <c r="P34" s="70"/>
    </row>
    <row r="35" spans="1:16" ht="78.75" x14ac:dyDescent="0.25">
      <c r="A35" s="59" t="s">
        <v>54</v>
      </c>
      <c r="B35" s="65" t="s">
        <v>55</v>
      </c>
      <c r="C35" s="9">
        <v>4</v>
      </c>
      <c r="D35" s="63" t="s">
        <v>56</v>
      </c>
      <c r="E35" s="63">
        <v>222</v>
      </c>
      <c r="F35" s="63">
        <v>61</v>
      </c>
      <c r="G35" s="79" t="s">
        <v>104</v>
      </c>
      <c r="H35" s="61" t="s">
        <v>14</v>
      </c>
      <c r="I35" s="77">
        <v>360</v>
      </c>
      <c r="J35" s="62"/>
      <c r="K35" s="78">
        <v>7.95</v>
      </c>
      <c r="L35" s="78">
        <f t="shared" si="0"/>
        <v>2862</v>
      </c>
      <c r="M35" s="62"/>
      <c r="P35" s="70"/>
    </row>
    <row r="36" spans="1:16" ht="15.75" x14ac:dyDescent="0.25">
      <c r="A36" s="59" t="s">
        <v>57</v>
      </c>
      <c r="B36" s="124" t="s">
        <v>58</v>
      </c>
      <c r="C36" s="9">
        <v>4</v>
      </c>
      <c r="D36" s="60" t="s">
        <v>59</v>
      </c>
      <c r="E36" s="60">
        <v>222</v>
      </c>
      <c r="F36" s="60">
        <v>22</v>
      </c>
      <c r="G36" s="79" t="s">
        <v>105</v>
      </c>
      <c r="H36" s="61" t="s">
        <v>11</v>
      </c>
      <c r="I36" s="77">
        <v>45</v>
      </c>
      <c r="J36" s="62"/>
      <c r="K36" s="78">
        <v>8.4499999999999993</v>
      </c>
      <c r="L36" s="78">
        <f t="shared" si="0"/>
        <v>380.24999999999994</v>
      </c>
      <c r="M36" s="62"/>
      <c r="P36" s="70"/>
    </row>
    <row r="37" spans="1:16" ht="15.75" x14ac:dyDescent="0.25">
      <c r="A37" s="59" t="s">
        <v>57</v>
      </c>
      <c r="B37" s="125"/>
      <c r="C37" s="9">
        <v>4</v>
      </c>
      <c r="D37" s="60" t="s">
        <v>65</v>
      </c>
      <c r="E37" s="60">
        <v>222</v>
      </c>
      <c r="F37" s="60">
        <v>11</v>
      </c>
      <c r="G37" s="79" t="s">
        <v>102</v>
      </c>
      <c r="H37" s="61" t="s">
        <v>28</v>
      </c>
      <c r="I37" s="77">
        <v>70</v>
      </c>
      <c r="J37" s="62"/>
      <c r="K37" s="78">
        <v>1.87</v>
      </c>
      <c r="L37" s="78">
        <f t="shared" si="0"/>
        <v>130.9</v>
      </c>
      <c r="M37" s="62"/>
      <c r="P37" s="70"/>
    </row>
    <row r="38" spans="1:16" ht="31.5" x14ac:dyDescent="0.25">
      <c r="A38" s="59" t="s">
        <v>57</v>
      </c>
      <c r="B38" s="126"/>
      <c r="C38" s="9">
        <v>4</v>
      </c>
      <c r="D38" s="63" t="s">
        <v>60</v>
      </c>
      <c r="E38" s="63">
        <v>222</v>
      </c>
      <c r="F38" s="63">
        <v>42</v>
      </c>
      <c r="G38" s="79" t="s">
        <v>100</v>
      </c>
      <c r="H38" s="61" t="s">
        <v>28</v>
      </c>
      <c r="I38" s="77">
        <v>550</v>
      </c>
      <c r="J38" s="62"/>
      <c r="K38" s="78">
        <v>0.62</v>
      </c>
      <c r="L38" s="78">
        <f t="shared" si="0"/>
        <v>341</v>
      </c>
      <c r="M38" s="62"/>
      <c r="P38" s="70"/>
    </row>
    <row r="39" spans="1:16" ht="15.75" x14ac:dyDescent="0.25">
      <c r="A39" s="68"/>
      <c r="B39" s="68"/>
      <c r="C39" s="68"/>
      <c r="D39" s="68"/>
      <c r="E39" s="68"/>
      <c r="F39" s="68"/>
      <c r="G39" s="68"/>
      <c r="H39" s="68"/>
      <c r="I39" s="68"/>
      <c r="J39" s="69"/>
      <c r="K39" s="69"/>
      <c r="L39" s="76">
        <f>SUM(L3:L38)</f>
        <v>74952.831999999995</v>
      </c>
      <c r="M39" s="76"/>
      <c r="P39" s="70"/>
    </row>
  </sheetData>
  <mergeCells count="7">
    <mergeCell ref="B36:B38"/>
    <mergeCell ref="B3:B7"/>
    <mergeCell ref="B8:B13"/>
    <mergeCell ref="B15:B21"/>
    <mergeCell ref="B23:B24"/>
    <mergeCell ref="B25:B30"/>
    <mergeCell ref="B31:B3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selection activeCell="E20" sqref="E20"/>
    </sheetView>
  </sheetViews>
  <sheetFormatPr defaultRowHeight="15" x14ac:dyDescent="0.25"/>
  <cols>
    <col min="1" max="1" width="7.5703125" customWidth="1"/>
    <col min="2" max="2" width="50.42578125" customWidth="1"/>
    <col min="3" max="3" width="7.140625" customWidth="1"/>
    <col min="4" max="4" width="9.42578125" customWidth="1"/>
    <col min="5" max="5" width="73.7109375" customWidth="1"/>
    <col min="7" max="7" width="8.28515625" customWidth="1"/>
    <col min="8" max="8" width="11.85546875" customWidth="1"/>
    <col min="10" max="10" width="10.5703125" customWidth="1"/>
    <col min="11" max="11" width="11.5703125" customWidth="1"/>
  </cols>
  <sheetData>
    <row r="2" spans="1:11" ht="15.75" x14ac:dyDescent="0.25">
      <c r="A2" s="143" t="s">
        <v>118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</row>
    <row r="3" spans="1:11" ht="109.5" customHeight="1" x14ac:dyDescent="0.25">
      <c r="A3" s="49" t="s">
        <v>2</v>
      </c>
      <c r="B3" s="37" t="s">
        <v>3</v>
      </c>
      <c r="C3" s="37" t="s">
        <v>88</v>
      </c>
      <c r="D3" s="37" t="s">
        <v>89</v>
      </c>
      <c r="E3" s="37" t="s">
        <v>90</v>
      </c>
      <c r="F3" s="37" t="s">
        <v>4</v>
      </c>
      <c r="G3" s="38" t="s">
        <v>5</v>
      </c>
      <c r="H3" s="39" t="s">
        <v>63</v>
      </c>
      <c r="I3" s="40" t="s">
        <v>61</v>
      </c>
      <c r="J3" s="40" t="s">
        <v>6</v>
      </c>
      <c r="K3" s="39" t="s">
        <v>62</v>
      </c>
    </row>
    <row r="4" spans="1:11" ht="15.75" customHeight="1" x14ac:dyDescent="0.3">
      <c r="A4" s="52"/>
      <c r="B4" s="53"/>
      <c r="C4" s="53"/>
      <c r="D4" s="53"/>
      <c r="E4" s="53"/>
      <c r="F4" s="53"/>
      <c r="G4" s="54"/>
      <c r="H4" s="55"/>
      <c r="I4" s="56"/>
      <c r="J4" s="57"/>
      <c r="K4" s="58"/>
    </row>
    <row r="5" spans="1:11" ht="15.75" customHeight="1" x14ac:dyDescent="0.25">
      <c r="A5" s="9">
        <v>2</v>
      </c>
      <c r="B5" s="60" t="s">
        <v>10</v>
      </c>
      <c r="C5" s="60">
        <v>222</v>
      </c>
      <c r="D5" s="60">
        <v>99</v>
      </c>
      <c r="E5" s="79" t="s">
        <v>93</v>
      </c>
      <c r="F5" s="61" t="s">
        <v>11</v>
      </c>
      <c r="G5" s="77">
        <v>174</v>
      </c>
      <c r="H5" s="62"/>
      <c r="I5" s="78">
        <v>18.89</v>
      </c>
      <c r="J5" s="78">
        <f>G5*I5</f>
        <v>3286.86</v>
      </c>
      <c r="K5" s="62"/>
    </row>
    <row r="6" spans="1:11" ht="15.75" customHeight="1" x14ac:dyDescent="0.25">
      <c r="A6" s="9">
        <v>2</v>
      </c>
      <c r="B6" s="63" t="s">
        <v>31</v>
      </c>
      <c r="C6" s="63">
        <v>222</v>
      </c>
      <c r="D6" s="63">
        <v>63</v>
      </c>
      <c r="E6" s="79" t="s">
        <v>94</v>
      </c>
      <c r="F6" s="61" t="s">
        <v>14</v>
      </c>
      <c r="G6" s="77">
        <v>45</v>
      </c>
      <c r="H6" s="62"/>
      <c r="I6" s="78">
        <v>7.95</v>
      </c>
      <c r="J6" s="78">
        <f t="shared" ref="J6:J8" si="0">G6*I6</f>
        <v>357.75</v>
      </c>
      <c r="K6" s="62"/>
    </row>
    <row r="7" spans="1:11" ht="15.75" customHeight="1" x14ac:dyDescent="0.25">
      <c r="A7" s="9">
        <v>3</v>
      </c>
      <c r="B7" s="63" t="s">
        <v>48</v>
      </c>
      <c r="C7" s="63">
        <v>222</v>
      </c>
      <c r="D7" s="63">
        <v>33</v>
      </c>
      <c r="E7" s="79" t="s">
        <v>101</v>
      </c>
      <c r="F7" s="61" t="s">
        <v>11</v>
      </c>
      <c r="G7" s="77">
        <v>41</v>
      </c>
      <c r="H7" s="62"/>
      <c r="I7" s="78">
        <v>16.68</v>
      </c>
      <c r="J7" s="78">
        <f t="shared" si="0"/>
        <v>683.88</v>
      </c>
      <c r="K7" s="62"/>
    </row>
    <row r="8" spans="1:11" ht="15.75" customHeight="1" x14ac:dyDescent="0.25">
      <c r="A8" s="9">
        <v>3</v>
      </c>
      <c r="B8" s="60" t="s">
        <v>49</v>
      </c>
      <c r="C8" s="60">
        <v>222</v>
      </c>
      <c r="D8" s="60">
        <v>33</v>
      </c>
      <c r="E8" s="79" t="s">
        <v>101</v>
      </c>
      <c r="F8" s="61" t="s">
        <v>11</v>
      </c>
      <c r="G8" s="77">
        <v>39</v>
      </c>
      <c r="H8" s="62"/>
      <c r="I8" s="78">
        <v>51.24</v>
      </c>
      <c r="J8" s="78">
        <f t="shared" si="0"/>
        <v>1998.3600000000001</v>
      </c>
      <c r="K8" s="62"/>
    </row>
    <row r="9" spans="1:11" ht="15.75" customHeight="1" x14ac:dyDescent="0.25">
      <c r="A9" s="68"/>
      <c r="B9" s="68"/>
      <c r="C9" s="68"/>
      <c r="D9" s="68"/>
      <c r="E9" s="68"/>
      <c r="F9" s="68"/>
      <c r="G9" s="68"/>
      <c r="H9" s="69"/>
      <c r="I9" s="69"/>
      <c r="J9" s="76">
        <f>SUM(J5:J8)</f>
        <v>6326.85</v>
      </c>
      <c r="K9" s="76"/>
    </row>
  </sheetData>
  <mergeCells count="1">
    <mergeCell ref="A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A3" workbookViewId="0">
      <selection activeCell="Q41" sqref="Q41"/>
    </sheetView>
  </sheetViews>
  <sheetFormatPr defaultRowHeight="15" x14ac:dyDescent="0.25"/>
  <cols>
    <col min="1" max="1" width="5" customWidth="1"/>
    <col min="2" max="2" width="45.28515625" customWidth="1"/>
    <col min="3" max="3" width="7" customWidth="1"/>
    <col min="4" max="4" width="9.5703125" customWidth="1"/>
    <col min="5" max="5" width="74" customWidth="1"/>
    <col min="7" max="7" width="8.7109375" customWidth="1"/>
    <col min="8" max="8" width="9.42578125" customWidth="1"/>
    <col min="10" max="10" width="10.28515625" customWidth="1"/>
    <col min="11" max="11" width="9.140625" customWidth="1"/>
    <col min="12" max="16" width="9.85546875" customWidth="1"/>
    <col min="17" max="17" width="10.5703125" customWidth="1"/>
  </cols>
  <sheetData>
    <row r="1" spans="1:18" ht="135" x14ac:dyDescent="0.25">
      <c r="A1" s="49" t="s">
        <v>2</v>
      </c>
      <c r="B1" s="37" t="s">
        <v>3</v>
      </c>
      <c r="C1" s="37" t="s">
        <v>88</v>
      </c>
      <c r="D1" s="37" t="s">
        <v>89</v>
      </c>
      <c r="E1" s="37" t="s">
        <v>90</v>
      </c>
      <c r="F1" s="37" t="s">
        <v>4</v>
      </c>
      <c r="G1" s="38" t="s">
        <v>5</v>
      </c>
      <c r="H1" s="38" t="s">
        <v>117</v>
      </c>
      <c r="I1" s="40" t="s">
        <v>61</v>
      </c>
      <c r="J1" s="40" t="s">
        <v>6</v>
      </c>
      <c r="K1" s="84" t="s">
        <v>5</v>
      </c>
      <c r="L1" s="89" t="s">
        <v>111</v>
      </c>
      <c r="M1" s="94" t="s">
        <v>5</v>
      </c>
      <c r="N1" s="95" t="s">
        <v>112</v>
      </c>
      <c r="O1" s="85" t="s">
        <v>5</v>
      </c>
      <c r="P1" s="90" t="s">
        <v>113</v>
      </c>
      <c r="Q1" s="91" t="s">
        <v>114</v>
      </c>
      <c r="R1" s="91" t="s">
        <v>115</v>
      </c>
    </row>
    <row r="2" spans="1:18" ht="18.75" x14ac:dyDescent="0.3">
      <c r="A2" s="52"/>
      <c r="B2" s="53"/>
      <c r="C2" s="53"/>
      <c r="D2" s="53"/>
      <c r="E2" s="53"/>
      <c r="F2" s="53"/>
      <c r="G2" s="54"/>
      <c r="H2" s="54"/>
      <c r="I2" s="56"/>
      <c r="J2" s="57"/>
      <c r="K2" s="86"/>
      <c r="L2" s="86"/>
      <c r="M2" s="96"/>
      <c r="N2" s="96"/>
      <c r="O2" s="87"/>
      <c r="P2" s="87"/>
      <c r="Q2" s="77"/>
      <c r="R2" s="77"/>
    </row>
    <row r="3" spans="1:18" ht="15" customHeight="1" x14ac:dyDescent="0.25">
      <c r="A3" s="9">
        <v>2</v>
      </c>
      <c r="B3" s="60" t="s">
        <v>10</v>
      </c>
      <c r="C3" s="60">
        <v>222</v>
      </c>
      <c r="D3" s="60">
        <v>99</v>
      </c>
      <c r="E3" s="79" t="s">
        <v>93</v>
      </c>
      <c r="F3" s="61" t="s">
        <v>11</v>
      </c>
      <c r="G3" s="77">
        <v>174</v>
      </c>
      <c r="H3" s="98">
        <f>G3-K3-M3-O3</f>
        <v>0</v>
      </c>
      <c r="I3" s="78">
        <v>18.89</v>
      </c>
      <c r="J3" s="78">
        <f>G3*I3</f>
        <v>3286.86</v>
      </c>
      <c r="K3" s="86">
        <v>174</v>
      </c>
      <c r="L3" s="86">
        <f>K3*I3</f>
        <v>3286.86</v>
      </c>
      <c r="M3" s="96">
        <v>0</v>
      </c>
      <c r="N3" s="96">
        <f>M3*I3</f>
        <v>0</v>
      </c>
      <c r="O3" s="87">
        <v>0</v>
      </c>
      <c r="P3" s="87">
        <f>O3*I3</f>
        <v>0</v>
      </c>
      <c r="Q3" s="77">
        <f>L3+N3+P3</f>
        <v>3286.86</v>
      </c>
      <c r="R3" s="99">
        <f>J3-Q3</f>
        <v>0</v>
      </c>
    </row>
    <row r="4" spans="1:18" ht="15" customHeight="1" x14ac:dyDescent="0.25">
      <c r="A4" s="9">
        <v>2</v>
      </c>
      <c r="B4" s="60" t="s">
        <v>12</v>
      </c>
      <c r="C4" s="60">
        <v>222</v>
      </c>
      <c r="D4" s="60">
        <v>63</v>
      </c>
      <c r="E4" s="79" t="s">
        <v>94</v>
      </c>
      <c r="F4" s="61" t="s">
        <v>11</v>
      </c>
      <c r="G4" s="77">
        <v>270</v>
      </c>
      <c r="H4" s="98">
        <f t="shared" ref="H4:H38" si="0">G4-K4-M4-O4</f>
        <v>0</v>
      </c>
      <c r="I4" s="78">
        <v>2</v>
      </c>
      <c r="J4" s="78">
        <f>G4*I4</f>
        <v>540</v>
      </c>
      <c r="K4" s="86"/>
      <c r="L4" s="86">
        <f t="shared" ref="L4:L38" si="1">K4*I4</f>
        <v>0</v>
      </c>
      <c r="M4" s="96">
        <v>55</v>
      </c>
      <c r="N4" s="96">
        <f t="shared" ref="N4:N38" si="2">M4*I4</f>
        <v>110</v>
      </c>
      <c r="O4" s="87">
        <v>215</v>
      </c>
      <c r="P4" s="87">
        <f t="shared" ref="P4:P38" si="3">O4*I4</f>
        <v>430</v>
      </c>
      <c r="Q4" s="77">
        <f t="shared" ref="Q4:Q38" si="4">L4+N4+P4</f>
        <v>540</v>
      </c>
      <c r="R4" s="99">
        <f t="shared" ref="R4:R38" si="5">J4-Q4</f>
        <v>0</v>
      </c>
    </row>
    <row r="5" spans="1:18" ht="15" customHeight="1" x14ac:dyDescent="0.25">
      <c r="A5" s="9">
        <v>2</v>
      </c>
      <c r="B5" s="63" t="s">
        <v>13</v>
      </c>
      <c r="C5" s="63">
        <v>222</v>
      </c>
      <c r="D5" s="63">
        <v>58</v>
      </c>
      <c r="E5" s="79" t="s">
        <v>108</v>
      </c>
      <c r="F5" s="61" t="s">
        <v>14</v>
      </c>
      <c r="G5" s="77">
        <v>100</v>
      </c>
      <c r="H5" s="98">
        <f t="shared" si="0"/>
        <v>0</v>
      </c>
      <c r="I5" s="78">
        <v>7.95</v>
      </c>
      <c r="J5" s="78">
        <f>G5*I5</f>
        <v>795</v>
      </c>
      <c r="K5" s="86"/>
      <c r="L5" s="86">
        <f t="shared" si="1"/>
        <v>0</v>
      </c>
      <c r="M5" s="96">
        <v>100</v>
      </c>
      <c r="N5" s="96">
        <f t="shared" si="2"/>
        <v>795</v>
      </c>
      <c r="O5" s="87"/>
      <c r="P5" s="87">
        <f t="shared" si="3"/>
        <v>0</v>
      </c>
      <c r="Q5" s="77">
        <f t="shared" si="4"/>
        <v>795</v>
      </c>
      <c r="R5" s="99">
        <f t="shared" si="5"/>
        <v>0</v>
      </c>
    </row>
    <row r="6" spans="1:18" ht="15" customHeight="1" x14ac:dyDescent="0.25">
      <c r="A6" s="9">
        <v>2</v>
      </c>
      <c r="B6" s="60" t="s">
        <v>15</v>
      </c>
      <c r="C6" s="60">
        <v>222</v>
      </c>
      <c r="D6" s="60">
        <v>99</v>
      </c>
      <c r="E6" s="79" t="s">
        <v>93</v>
      </c>
      <c r="F6" s="61" t="s">
        <v>14</v>
      </c>
      <c r="G6" s="77">
        <v>75</v>
      </c>
      <c r="H6" s="98">
        <f t="shared" si="0"/>
        <v>0</v>
      </c>
      <c r="I6" s="78">
        <v>7.95</v>
      </c>
      <c r="J6" s="78">
        <f>G6*I6</f>
        <v>596.25</v>
      </c>
      <c r="K6" s="86">
        <v>0</v>
      </c>
      <c r="L6" s="86">
        <f t="shared" si="1"/>
        <v>0</v>
      </c>
      <c r="M6" s="96">
        <v>25</v>
      </c>
      <c r="N6" s="96">
        <f t="shared" si="2"/>
        <v>198.75</v>
      </c>
      <c r="O6" s="87">
        <v>50</v>
      </c>
      <c r="P6" s="87">
        <f t="shared" si="3"/>
        <v>397.5</v>
      </c>
      <c r="Q6" s="77">
        <f t="shared" si="4"/>
        <v>596.25</v>
      </c>
      <c r="R6" s="99">
        <f t="shared" si="5"/>
        <v>0</v>
      </c>
    </row>
    <row r="7" spans="1:18" ht="15" customHeight="1" x14ac:dyDescent="0.25">
      <c r="A7" s="9">
        <v>2</v>
      </c>
      <c r="B7" s="60" t="s">
        <v>16</v>
      </c>
      <c r="C7" s="60"/>
      <c r="D7" s="60"/>
      <c r="E7" s="60"/>
      <c r="F7" s="61"/>
      <c r="G7" s="77"/>
      <c r="H7" s="98">
        <f t="shared" si="0"/>
        <v>0</v>
      </c>
      <c r="I7" s="78"/>
      <c r="J7" s="78"/>
      <c r="K7" s="86"/>
      <c r="L7" s="86">
        <f t="shared" si="1"/>
        <v>0</v>
      </c>
      <c r="M7" s="96"/>
      <c r="N7" s="96">
        <f t="shared" si="2"/>
        <v>0</v>
      </c>
      <c r="O7" s="87"/>
      <c r="P7" s="87">
        <f t="shared" si="3"/>
        <v>0</v>
      </c>
      <c r="Q7" s="77">
        <f t="shared" si="4"/>
        <v>0</v>
      </c>
      <c r="R7" s="99">
        <f t="shared" si="5"/>
        <v>0</v>
      </c>
    </row>
    <row r="8" spans="1:18" ht="15" customHeight="1" x14ac:dyDescent="0.25">
      <c r="A8" s="9">
        <v>3</v>
      </c>
      <c r="B8" s="60" t="s">
        <v>19</v>
      </c>
      <c r="C8" s="60">
        <v>223</v>
      </c>
      <c r="D8" s="80">
        <v>1</v>
      </c>
      <c r="E8" s="79" t="s">
        <v>107</v>
      </c>
      <c r="F8" s="61" t="s">
        <v>20</v>
      </c>
      <c r="G8" s="77">
        <v>3.2</v>
      </c>
      <c r="H8" s="98">
        <f t="shared" si="0"/>
        <v>0</v>
      </c>
      <c r="I8" s="78">
        <v>399</v>
      </c>
      <c r="J8" s="78">
        <f t="shared" ref="J8:J17" si="6">G8*I8</f>
        <v>1276.8000000000002</v>
      </c>
      <c r="K8" s="86"/>
      <c r="L8" s="86">
        <f t="shared" si="1"/>
        <v>0</v>
      </c>
      <c r="M8" s="96"/>
      <c r="N8" s="96">
        <f t="shared" si="2"/>
        <v>0</v>
      </c>
      <c r="O8" s="87">
        <v>3.2</v>
      </c>
      <c r="P8" s="87">
        <f t="shared" si="3"/>
        <v>1276.8000000000002</v>
      </c>
      <c r="Q8" s="77">
        <f t="shared" si="4"/>
        <v>1276.8000000000002</v>
      </c>
      <c r="R8" s="99">
        <f t="shared" si="5"/>
        <v>0</v>
      </c>
    </row>
    <row r="9" spans="1:18" ht="15" customHeight="1" x14ac:dyDescent="0.25">
      <c r="A9" s="9">
        <v>3</v>
      </c>
      <c r="B9" s="63" t="s">
        <v>21</v>
      </c>
      <c r="C9" s="63">
        <v>223</v>
      </c>
      <c r="D9" s="63">
        <v>15</v>
      </c>
      <c r="E9" s="79" t="s">
        <v>21</v>
      </c>
      <c r="F9" s="61" t="s">
        <v>20</v>
      </c>
      <c r="G9" s="77">
        <v>2.5</v>
      </c>
      <c r="H9" s="98">
        <f t="shared" si="0"/>
        <v>0</v>
      </c>
      <c r="I9" s="78">
        <v>500.12</v>
      </c>
      <c r="J9" s="78">
        <f t="shared" si="6"/>
        <v>1250.3</v>
      </c>
      <c r="K9" s="86"/>
      <c r="L9" s="86">
        <f t="shared" si="1"/>
        <v>0</v>
      </c>
      <c r="M9" s="96"/>
      <c r="N9" s="96">
        <f t="shared" si="2"/>
        <v>0</v>
      </c>
      <c r="O9" s="87">
        <v>2.5</v>
      </c>
      <c r="P9" s="87">
        <f t="shared" si="3"/>
        <v>1250.3</v>
      </c>
      <c r="Q9" s="77">
        <f t="shared" si="4"/>
        <v>1250.3</v>
      </c>
      <c r="R9" s="99">
        <f t="shared" si="5"/>
        <v>0</v>
      </c>
    </row>
    <row r="10" spans="1:18" ht="15" customHeight="1" x14ac:dyDescent="0.25">
      <c r="A10" s="9">
        <v>3</v>
      </c>
      <c r="B10" s="63" t="s">
        <v>106</v>
      </c>
      <c r="C10" s="63">
        <v>222</v>
      </c>
      <c r="D10" s="63">
        <v>99</v>
      </c>
      <c r="E10" s="79" t="s">
        <v>93</v>
      </c>
      <c r="F10" s="61" t="s">
        <v>20</v>
      </c>
      <c r="G10" s="77">
        <v>4.3</v>
      </c>
      <c r="H10" s="98">
        <f t="shared" si="0"/>
        <v>0</v>
      </c>
      <c r="I10" s="78">
        <v>127.54</v>
      </c>
      <c r="J10" s="78">
        <f t="shared" si="6"/>
        <v>548.42200000000003</v>
      </c>
      <c r="K10" s="86">
        <v>0</v>
      </c>
      <c r="L10" s="86">
        <f t="shared" si="1"/>
        <v>0</v>
      </c>
      <c r="M10" s="96">
        <v>4.3</v>
      </c>
      <c r="N10" s="96">
        <f t="shared" si="2"/>
        <v>548.42200000000003</v>
      </c>
      <c r="O10" s="87"/>
      <c r="P10" s="87">
        <f t="shared" si="3"/>
        <v>0</v>
      </c>
      <c r="Q10" s="77">
        <f t="shared" si="4"/>
        <v>548.42200000000003</v>
      </c>
      <c r="R10" s="99">
        <f t="shared" si="5"/>
        <v>0</v>
      </c>
    </row>
    <row r="11" spans="1:18" ht="15" customHeight="1" x14ac:dyDescent="0.25">
      <c r="A11" s="9">
        <v>3</v>
      </c>
      <c r="B11" s="63" t="s">
        <v>69</v>
      </c>
      <c r="C11" s="63">
        <v>212</v>
      </c>
      <c r="D11" s="63">
        <v>21</v>
      </c>
      <c r="E11" s="79" t="s">
        <v>91</v>
      </c>
      <c r="F11" s="61" t="s">
        <v>20</v>
      </c>
      <c r="G11" s="77">
        <v>0.4</v>
      </c>
      <c r="H11" s="98">
        <f t="shared" si="0"/>
        <v>0</v>
      </c>
      <c r="I11" s="78">
        <v>543</v>
      </c>
      <c r="J11" s="78">
        <f t="shared" si="6"/>
        <v>217.20000000000002</v>
      </c>
      <c r="K11" s="86"/>
      <c r="L11" s="86">
        <f t="shared" si="1"/>
        <v>0</v>
      </c>
      <c r="M11" s="96">
        <v>0.4</v>
      </c>
      <c r="N11" s="96">
        <f t="shared" si="2"/>
        <v>217.20000000000002</v>
      </c>
      <c r="O11" s="87"/>
      <c r="P11" s="87">
        <f t="shared" si="3"/>
        <v>0</v>
      </c>
      <c r="Q11" s="77">
        <f t="shared" si="4"/>
        <v>217.20000000000002</v>
      </c>
      <c r="R11" s="99">
        <f t="shared" si="5"/>
        <v>0</v>
      </c>
    </row>
    <row r="12" spans="1:18" ht="15" customHeight="1" x14ac:dyDescent="0.25">
      <c r="A12" s="9">
        <v>3</v>
      </c>
      <c r="B12" s="63" t="s">
        <v>70</v>
      </c>
      <c r="C12" s="63">
        <v>223</v>
      </c>
      <c r="D12" s="63">
        <v>11</v>
      </c>
      <c r="E12" s="79" t="s">
        <v>92</v>
      </c>
      <c r="F12" s="61" t="s">
        <v>20</v>
      </c>
      <c r="G12" s="77">
        <v>2</v>
      </c>
      <c r="H12" s="98">
        <f t="shared" si="0"/>
        <v>0</v>
      </c>
      <c r="I12" s="78">
        <v>196</v>
      </c>
      <c r="J12" s="78">
        <f t="shared" si="6"/>
        <v>392</v>
      </c>
      <c r="K12" s="86"/>
      <c r="L12" s="86">
        <f t="shared" si="1"/>
        <v>0</v>
      </c>
      <c r="M12" s="96"/>
      <c r="N12" s="96">
        <f t="shared" si="2"/>
        <v>0</v>
      </c>
      <c r="O12" s="87">
        <v>2</v>
      </c>
      <c r="P12" s="87">
        <f t="shared" si="3"/>
        <v>392</v>
      </c>
      <c r="Q12" s="77">
        <f t="shared" si="4"/>
        <v>392</v>
      </c>
      <c r="R12" s="99">
        <f t="shared" si="5"/>
        <v>0</v>
      </c>
    </row>
    <row r="13" spans="1:18" ht="15" customHeight="1" x14ac:dyDescent="0.25">
      <c r="A13" s="9">
        <v>3</v>
      </c>
      <c r="B13" s="63" t="s">
        <v>72</v>
      </c>
      <c r="C13" s="63">
        <v>223</v>
      </c>
      <c r="D13" s="63">
        <v>11</v>
      </c>
      <c r="E13" s="79" t="s">
        <v>92</v>
      </c>
      <c r="F13" s="61" t="s">
        <v>20</v>
      </c>
      <c r="G13" s="77">
        <v>1.5</v>
      </c>
      <c r="H13" s="98">
        <f t="shared" si="0"/>
        <v>0</v>
      </c>
      <c r="I13" s="78">
        <v>423.56</v>
      </c>
      <c r="J13" s="78">
        <f t="shared" si="6"/>
        <v>635.34</v>
      </c>
      <c r="K13" s="86"/>
      <c r="L13" s="86">
        <f t="shared" si="1"/>
        <v>0</v>
      </c>
      <c r="M13" s="96"/>
      <c r="N13" s="96">
        <f t="shared" si="2"/>
        <v>0</v>
      </c>
      <c r="O13" s="87">
        <v>1.5</v>
      </c>
      <c r="P13" s="87">
        <f t="shared" si="3"/>
        <v>635.34</v>
      </c>
      <c r="Q13" s="77">
        <f t="shared" si="4"/>
        <v>635.34</v>
      </c>
      <c r="R13" s="99">
        <f t="shared" si="5"/>
        <v>0</v>
      </c>
    </row>
    <row r="14" spans="1:18" ht="15" customHeight="1" x14ac:dyDescent="0.25">
      <c r="A14" s="9">
        <v>3</v>
      </c>
      <c r="B14" s="60" t="s">
        <v>25</v>
      </c>
      <c r="C14" s="60">
        <v>222</v>
      </c>
      <c r="D14" s="60">
        <v>55</v>
      </c>
      <c r="E14" s="79" t="s">
        <v>96</v>
      </c>
      <c r="F14" s="61" t="s">
        <v>11</v>
      </c>
      <c r="G14" s="77">
        <v>275</v>
      </c>
      <c r="H14" s="98">
        <f t="shared" si="0"/>
        <v>0</v>
      </c>
      <c r="I14" s="78">
        <v>18.64</v>
      </c>
      <c r="J14" s="78">
        <f t="shared" si="6"/>
        <v>5126</v>
      </c>
      <c r="K14" s="86"/>
      <c r="L14" s="86">
        <f t="shared" si="1"/>
        <v>0</v>
      </c>
      <c r="M14" s="96">
        <v>275</v>
      </c>
      <c r="N14" s="96">
        <f t="shared" si="2"/>
        <v>5126</v>
      </c>
      <c r="O14" s="87"/>
      <c r="P14" s="87">
        <f t="shared" si="3"/>
        <v>0</v>
      </c>
      <c r="Q14" s="77">
        <f t="shared" si="4"/>
        <v>5126</v>
      </c>
      <c r="R14" s="99">
        <f t="shared" si="5"/>
        <v>0</v>
      </c>
    </row>
    <row r="15" spans="1:18" ht="15" customHeight="1" x14ac:dyDescent="0.25">
      <c r="A15" s="9">
        <v>2</v>
      </c>
      <c r="B15" s="60" t="s">
        <v>29</v>
      </c>
      <c r="C15" s="60">
        <v>222</v>
      </c>
      <c r="D15" s="60">
        <v>62</v>
      </c>
      <c r="E15" s="79" t="s">
        <v>95</v>
      </c>
      <c r="F15" s="61" t="s">
        <v>14</v>
      </c>
      <c r="G15" s="77">
        <v>120</v>
      </c>
      <c r="H15" s="98">
        <f t="shared" si="0"/>
        <v>0</v>
      </c>
      <c r="I15" s="78">
        <v>7.95</v>
      </c>
      <c r="J15" s="78">
        <f t="shared" si="6"/>
        <v>954</v>
      </c>
      <c r="K15" s="86"/>
      <c r="L15" s="86">
        <f t="shared" si="1"/>
        <v>0</v>
      </c>
      <c r="M15" s="96">
        <v>120</v>
      </c>
      <c r="N15" s="96">
        <f t="shared" si="2"/>
        <v>954</v>
      </c>
      <c r="O15" s="87"/>
      <c r="P15" s="87">
        <f t="shared" si="3"/>
        <v>0</v>
      </c>
      <c r="Q15" s="77">
        <f t="shared" si="4"/>
        <v>954</v>
      </c>
      <c r="R15" s="99">
        <f t="shared" si="5"/>
        <v>0</v>
      </c>
    </row>
    <row r="16" spans="1:18" ht="15" customHeight="1" x14ac:dyDescent="0.25">
      <c r="A16" s="9">
        <v>2</v>
      </c>
      <c r="B16" s="60" t="s">
        <v>30</v>
      </c>
      <c r="C16" s="60">
        <v>222</v>
      </c>
      <c r="D16" s="60">
        <v>62</v>
      </c>
      <c r="E16" s="79" t="s">
        <v>95</v>
      </c>
      <c r="F16" s="61" t="s">
        <v>14</v>
      </c>
      <c r="G16" s="77">
        <v>120</v>
      </c>
      <c r="H16" s="98">
        <f t="shared" si="0"/>
        <v>0</v>
      </c>
      <c r="I16" s="78">
        <v>7.95</v>
      </c>
      <c r="J16" s="78">
        <f t="shared" si="6"/>
        <v>954</v>
      </c>
      <c r="K16" s="86"/>
      <c r="L16" s="86">
        <f t="shared" si="1"/>
        <v>0</v>
      </c>
      <c r="M16" s="96">
        <v>120</v>
      </c>
      <c r="N16" s="96">
        <f t="shared" si="2"/>
        <v>954</v>
      </c>
      <c r="O16" s="87"/>
      <c r="P16" s="87">
        <f t="shared" si="3"/>
        <v>0</v>
      </c>
      <c r="Q16" s="77">
        <f t="shared" si="4"/>
        <v>954</v>
      </c>
      <c r="R16" s="99">
        <f t="shared" si="5"/>
        <v>0</v>
      </c>
    </row>
    <row r="17" spans="1:18" ht="15" customHeight="1" x14ac:dyDescent="0.25">
      <c r="A17" s="9">
        <v>2</v>
      </c>
      <c r="B17" s="63" t="s">
        <v>31</v>
      </c>
      <c r="C17" s="63">
        <v>222</v>
      </c>
      <c r="D17" s="63">
        <v>63</v>
      </c>
      <c r="E17" s="79" t="s">
        <v>94</v>
      </c>
      <c r="F17" s="61" t="s">
        <v>14</v>
      </c>
      <c r="G17" s="77">
        <v>150</v>
      </c>
      <c r="H17" s="98">
        <f t="shared" si="0"/>
        <v>0</v>
      </c>
      <c r="I17" s="78">
        <v>7.95</v>
      </c>
      <c r="J17" s="78">
        <f t="shared" si="6"/>
        <v>1192.5</v>
      </c>
      <c r="K17" s="86">
        <v>45</v>
      </c>
      <c r="L17" s="86">
        <f t="shared" si="1"/>
        <v>357.75</v>
      </c>
      <c r="M17" s="96"/>
      <c r="N17" s="96">
        <f t="shared" si="2"/>
        <v>0</v>
      </c>
      <c r="O17" s="87">
        <v>105</v>
      </c>
      <c r="P17" s="87">
        <f t="shared" si="3"/>
        <v>834.75</v>
      </c>
      <c r="Q17" s="77">
        <f t="shared" si="4"/>
        <v>1192.5</v>
      </c>
      <c r="R17" s="99">
        <f t="shared" si="5"/>
        <v>0</v>
      </c>
    </row>
    <row r="18" spans="1:18" ht="15" customHeight="1" x14ac:dyDescent="0.25">
      <c r="A18" s="9">
        <v>2</v>
      </c>
      <c r="B18" s="60" t="s">
        <v>32</v>
      </c>
      <c r="C18" s="60"/>
      <c r="D18" s="60"/>
      <c r="E18" s="79"/>
      <c r="F18" s="61"/>
      <c r="G18" s="77"/>
      <c r="H18" s="98">
        <f t="shared" si="0"/>
        <v>0</v>
      </c>
      <c r="I18" s="78"/>
      <c r="J18" s="78"/>
      <c r="K18" s="86"/>
      <c r="L18" s="86">
        <f t="shared" si="1"/>
        <v>0</v>
      </c>
      <c r="M18" s="96"/>
      <c r="N18" s="96">
        <f t="shared" si="2"/>
        <v>0</v>
      </c>
      <c r="O18" s="87"/>
      <c r="P18" s="87">
        <f t="shared" si="3"/>
        <v>0</v>
      </c>
      <c r="Q18" s="77">
        <f t="shared" si="4"/>
        <v>0</v>
      </c>
      <c r="R18" s="88">
        <f t="shared" si="5"/>
        <v>0</v>
      </c>
    </row>
    <row r="19" spans="1:18" ht="15" customHeight="1" x14ac:dyDescent="0.25">
      <c r="A19" s="9">
        <v>2</v>
      </c>
      <c r="B19" s="63" t="s">
        <v>33</v>
      </c>
      <c r="C19" s="63"/>
      <c r="D19" s="63"/>
      <c r="E19" s="63"/>
      <c r="F19" s="61"/>
      <c r="G19" s="77"/>
      <c r="H19" s="98">
        <f t="shared" si="0"/>
        <v>0</v>
      </c>
      <c r="I19" s="78"/>
      <c r="J19" s="78"/>
      <c r="K19" s="86"/>
      <c r="L19" s="86">
        <f t="shared" si="1"/>
        <v>0</v>
      </c>
      <c r="M19" s="96"/>
      <c r="N19" s="96">
        <f t="shared" si="2"/>
        <v>0</v>
      </c>
      <c r="O19" s="87"/>
      <c r="P19" s="87">
        <f t="shared" si="3"/>
        <v>0</v>
      </c>
      <c r="Q19" s="77">
        <f t="shared" si="4"/>
        <v>0</v>
      </c>
      <c r="R19" s="88">
        <f t="shared" si="5"/>
        <v>0</v>
      </c>
    </row>
    <row r="20" spans="1:18" ht="15" customHeight="1" x14ac:dyDescent="0.25">
      <c r="A20" s="9">
        <v>2</v>
      </c>
      <c r="B20" s="63" t="s">
        <v>68</v>
      </c>
      <c r="C20" s="63"/>
      <c r="D20" s="63"/>
      <c r="E20" s="63"/>
      <c r="F20" s="61"/>
      <c r="G20" s="77"/>
      <c r="H20" s="98">
        <f t="shared" si="0"/>
        <v>0</v>
      </c>
      <c r="I20" s="78"/>
      <c r="J20" s="78"/>
      <c r="K20" s="86"/>
      <c r="L20" s="86">
        <f t="shared" si="1"/>
        <v>0</v>
      </c>
      <c r="M20" s="96"/>
      <c r="N20" s="96">
        <f t="shared" si="2"/>
        <v>0</v>
      </c>
      <c r="O20" s="87"/>
      <c r="P20" s="87">
        <f t="shared" si="3"/>
        <v>0</v>
      </c>
      <c r="Q20" s="77">
        <f t="shared" si="4"/>
        <v>0</v>
      </c>
      <c r="R20" s="88">
        <f t="shared" si="5"/>
        <v>0</v>
      </c>
    </row>
    <row r="21" spans="1:18" ht="15" customHeight="1" x14ac:dyDescent="0.25">
      <c r="A21" s="9">
        <v>2</v>
      </c>
      <c r="B21" s="63" t="s">
        <v>32</v>
      </c>
      <c r="C21" s="63">
        <v>222</v>
      </c>
      <c r="D21" s="63">
        <v>99</v>
      </c>
      <c r="E21" s="79" t="s">
        <v>93</v>
      </c>
      <c r="F21" s="61" t="s">
        <v>14</v>
      </c>
      <c r="G21" s="77">
        <v>360</v>
      </c>
      <c r="H21" s="98">
        <f t="shared" si="0"/>
        <v>0</v>
      </c>
      <c r="I21" s="78">
        <v>7.95</v>
      </c>
      <c r="J21" s="78">
        <f t="shared" ref="J21:J27" si="7">G21*I21</f>
        <v>2862</v>
      </c>
      <c r="K21" s="86">
        <v>0</v>
      </c>
      <c r="L21" s="86">
        <f t="shared" si="1"/>
        <v>0</v>
      </c>
      <c r="M21" s="96">
        <v>160</v>
      </c>
      <c r="N21" s="96">
        <f t="shared" si="2"/>
        <v>1272</v>
      </c>
      <c r="O21" s="87">
        <v>200</v>
      </c>
      <c r="P21" s="87">
        <f t="shared" si="3"/>
        <v>1590</v>
      </c>
      <c r="Q21" s="77">
        <f t="shared" si="4"/>
        <v>2862</v>
      </c>
      <c r="R21" s="88">
        <f t="shared" si="5"/>
        <v>0</v>
      </c>
    </row>
    <row r="22" spans="1:18" ht="15" customHeight="1" x14ac:dyDescent="0.25">
      <c r="A22" s="9">
        <v>2</v>
      </c>
      <c r="B22" s="60" t="s">
        <v>36</v>
      </c>
      <c r="C22" s="60">
        <v>222</v>
      </c>
      <c r="D22" s="60">
        <v>56</v>
      </c>
      <c r="E22" s="79" t="s">
        <v>97</v>
      </c>
      <c r="F22" s="61" t="s">
        <v>11</v>
      </c>
      <c r="G22" s="77">
        <v>275</v>
      </c>
      <c r="H22" s="98">
        <f t="shared" si="0"/>
        <v>0</v>
      </c>
      <c r="I22" s="78">
        <v>12.05</v>
      </c>
      <c r="J22" s="78">
        <f t="shared" si="7"/>
        <v>3313.75</v>
      </c>
      <c r="K22" s="86"/>
      <c r="L22" s="86">
        <f t="shared" si="1"/>
        <v>0</v>
      </c>
      <c r="M22" s="96">
        <v>275</v>
      </c>
      <c r="N22" s="96">
        <f t="shared" si="2"/>
        <v>3313.75</v>
      </c>
      <c r="O22" s="87"/>
      <c r="P22" s="87">
        <f t="shared" si="3"/>
        <v>0</v>
      </c>
      <c r="Q22" s="77">
        <f t="shared" si="4"/>
        <v>3313.75</v>
      </c>
      <c r="R22" s="88">
        <f t="shared" si="5"/>
        <v>0</v>
      </c>
    </row>
    <row r="23" spans="1:18" ht="15" customHeight="1" x14ac:dyDescent="0.25">
      <c r="A23" s="9">
        <v>2</v>
      </c>
      <c r="B23" s="60" t="s">
        <v>39</v>
      </c>
      <c r="C23" s="60">
        <v>222</v>
      </c>
      <c r="D23" s="60">
        <v>59</v>
      </c>
      <c r="E23" s="79" t="s">
        <v>98</v>
      </c>
      <c r="F23" s="61" t="s">
        <v>11</v>
      </c>
      <c r="G23" s="77">
        <v>270</v>
      </c>
      <c r="H23" s="98">
        <f t="shared" si="0"/>
        <v>0</v>
      </c>
      <c r="I23" s="78">
        <v>13.21</v>
      </c>
      <c r="J23" s="78">
        <f t="shared" si="7"/>
        <v>3566.7000000000003</v>
      </c>
      <c r="K23" s="86"/>
      <c r="L23" s="86">
        <f t="shared" si="1"/>
        <v>0</v>
      </c>
      <c r="M23" s="96">
        <v>120</v>
      </c>
      <c r="N23" s="96">
        <f t="shared" si="2"/>
        <v>1585.2</v>
      </c>
      <c r="O23" s="87">
        <v>150</v>
      </c>
      <c r="P23" s="87">
        <f t="shared" si="3"/>
        <v>1981.5000000000002</v>
      </c>
      <c r="Q23" s="77">
        <f t="shared" si="4"/>
        <v>3566.7000000000003</v>
      </c>
      <c r="R23" s="88">
        <f t="shared" si="5"/>
        <v>0</v>
      </c>
    </row>
    <row r="24" spans="1:18" ht="15" customHeight="1" x14ac:dyDescent="0.25">
      <c r="A24" s="9">
        <v>2</v>
      </c>
      <c r="B24" s="60" t="s">
        <v>71</v>
      </c>
      <c r="C24" s="60">
        <v>223</v>
      </c>
      <c r="D24" s="60">
        <v>15</v>
      </c>
      <c r="E24" s="79" t="s">
        <v>21</v>
      </c>
      <c r="F24" s="61" t="s">
        <v>20</v>
      </c>
      <c r="G24" s="77">
        <v>2</v>
      </c>
      <c r="H24" s="98">
        <f t="shared" si="0"/>
        <v>0</v>
      </c>
      <c r="I24" s="78">
        <v>316.98</v>
      </c>
      <c r="J24" s="78">
        <f t="shared" si="7"/>
        <v>633.96</v>
      </c>
      <c r="K24" s="86"/>
      <c r="L24" s="86">
        <f t="shared" si="1"/>
        <v>0</v>
      </c>
      <c r="M24" s="96"/>
      <c r="N24" s="96">
        <f t="shared" si="2"/>
        <v>0</v>
      </c>
      <c r="O24" s="87">
        <v>2</v>
      </c>
      <c r="P24" s="87">
        <f t="shared" si="3"/>
        <v>633.96</v>
      </c>
      <c r="Q24" s="77">
        <f t="shared" si="4"/>
        <v>633.96</v>
      </c>
      <c r="R24" s="88">
        <f t="shared" si="5"/>
        <v>0</v>
      </c>
    </row>
    <row r="25" spans="1:18" ht="15" customHeight="1" x14ac:dyDescent="0.25">
      <c r="A25" s="9">
        <v>3</v>
      </c>
      <c r="B25" s="67" t="s">
        <v>42</v>
      </c>
      <c r="C25" s="67">
        <v>222</v>
      </c>
      <c r="D25" s="67">
        <v>41</v>
      </c>
      <c r="E25" s="79" t="s">
        <v>99</v>
      </c>
      <c r="F25" s="61" t="s">
        <v>28</v>
      </c>
      <c r="G25" s="77">
        <v>155</v>
      </c>
      <c r="H25" s="98">
        <f t="shared" si="0"/>
        <v>0</v>
      </c>
      <c r="I25" s="78">
        <v>53.9</v>
      </c>
      <c r="J25" s="78">
        <f t="shared" si="7"/>
        <v>8354.5</v>
      </c>
      <c r="K25" s="86"/>
      <c r="L25" s="86">
        <f t="shared" si="1"/>
        <v>0</v>
      </c>
      <c r="M25" s="96">
        <v>155</v>
      </c>
      <c r="N25" s="96">
        <f t="shared" si="2"/>
        <v>8354.5</v>
      </c>
      <c r="O25" s="87">
        <v>0</v>
      </c>
      <c r="P25" s="87">
        <f t="shared" si="3"/>
        <v>0</v>
      </c>
      <c r="Q25" s="77">
        <f t="shared" si="4"/>
        <v>8354.5</v>
      </c>
      <c r="R25" s="88">
        <f t="shared" si="5"/>
        <v>0</v>
      </c>
    </row>
    <row r="26" spans="1:18" ht="15" customHeight="1" x14ac:dyDescent="0.25">
      <c r="A26" s="9">
        <v>3</v>
      </c>
      <c r="B26" s="60" t="s">
        <v>43</v>
      </c>
      <c r="C26" s="60">
        <v>222</v>
      </c>
      <c r="D26" s="60">
        <v>42</v>
      </c>
      <c r="E26" s="79" t="s">
        <v>100</v>
      </c>
      <c r="F26" s="61" t="s">
        <v>28</v>
      </c>
      <c r="G26" s="77">
        <v>650</v>
      </c>
      <c r="H26" s="98">
        <f t="shared" si="0"/>
        <v>0</v>
      </c>
      <c r="I26" s="78">
        <v>15.34</v>
      </c>
      <c r="J26" s="78">
        <f t="shared" si="7"/>
        <v>9971</v>
      </c>
      <c r="K26" s="86"/>
      <c r="L26" s="86">
        <f t="shared" si="1"/>
        <v>0</v>
      </c>
      <c r="M26" s="96">
        <v>0</v>
      </c>
      <c r="N26" s="96">
        <f t="shared" si="2"/>
        <v>0</v>
      </c>
      <c r="O26" s="87">
        <v>650</v>
      </c>
      <c r="P26" s="87">
        <f t="shared" si="3"/>
        <v>9971</v>
      </c>
      <c r="Q26" s="77">
        <f t="shared" si="4"/>
        <v>9971</v>
      </c>
      <c r="R26" s="88">
        <f t="shared" si="5"/>
        <v>0</v>
      </c>
    </row>
    <row r="27" spans="1:18" ht="15" customHeight="1" x14ac:dyDescent="0.25">
      <c r="A27" s="9">
        <v>3</v>
      </c>
      <c r="B27" s="60" t="s">
        <v>44</v>
      </c>
      <c r="C27" s="60">
        <v>222</v>
      </c>
      <c r="D27" s="60">
        <v>42</v>
      </c>
      <c r="E27" s="79" t="s">
        <v>100</v>
      </c>
      <c r="F27" s="61" t="s">
        <v>28</v>
      </c>
      <c r="G27" s="77">
        <v>900</v>
      </c>
      <c r="H27" s="98">
        <f t="shared" si="0"/>
        <v>0</v>
      </c>
      <c r="I27" s="78">
        <v>8.6999999999999993</v>
      </c>
      <c r="J27" s="78">
        <f t="shared" si="7"/>
        <v>7829.9999999999991</v>
      </c>
      <c r="K27" s="86"/>
      <c r="L27" s="86">
        <f t="shared" si="1"/>
        <v>0</v>
      </c>
      <c r="M27" s="96">
        <v>400</v>
      </c>
      <c r="N27" s="96">
        <f t="shared" si="2"/>
        <v>3479.9999999999995</v>
      </c>
      <c r="O27" s="87">
        <v>500</v>
      </c>
      <c r="P27" s="87">
        <f t="shared" si="3"/>
        <v>4350</v>
      </c>
      <c r="Q27" s="77">
        <f t="shared" si="4"/>
        <v>7830</v>
      </c>
      <c r="R27" s="88">
        <f t="shared" si="5"/>
        <v>0</v>
      </c>
    </row>
    <row r="28" spans="1:18" ht="15" customHeight="1" x14ac:dyDescent="0.25">
      <c r="A28" s="9">
        <v>3</v>
      </c>
      <c r="B28" s="63" t="s">
        <v>45</v>
      </c>
      <c r="C28" s="63"/>
      <c r="D28" s="63"/>
      <c r="E28" s="63"/>
      <c r="F28" s="61"/>
      <c r="G28" s="77"/>
      <c r="H28" s="98">
        <f t="shared" si="0"/>
        <v>0</v>
      </c>
      <c r="I28" s="78"/>
      <c r="J28" s="78"/>
      <c r="K28" s="86"/>
      <c r="L28" s="86">
        <f t="shared" si="1"/>
        <v>0</v>
      </c>
      <c r="M28" s="96"/>
      <c r="N28" s="96">
        <f t="shared" si="2"/>
        <v>0</v>
      </c>
      <c r="O28" s="87"/>
      <c r="P28" s="87">
        <f t="shared" si="3"/>
        <v>0</v>
      </c>
      <c r="Q28" s="77">
        <f t="shared" si="4"/>
        <v>0</v>
      </c>
      <c r="R28" s="88">
        <f t="shared" si="5"/>
        <v>0</v>
      </c>
    </row>
    <row r="29" spans="1:18" ht="15" customHeight="1" x14ac:dyDescent="0.25">
      <c r="A29" s="9">
        <v>3</v>
      </c>
      <c r="B29" s="63" t="s">
        <v>66</v>
      </c>
      <c r="C29" s="63">
        <v>222</v>
      </c>
      <c r="D29" s="63">
        <v>99</v>
      </c>
      <c r="E29" s="79" t="s">
        <v>93</v>
      </c>
      <c r="F29" s="61" t="s">
        <v>11</v>
      </c>
      <c r="G29" s="77">
        <v>50</v>
      </c>
      <c r="H29" s="98">
        <f t="shared" si="0"/>
        <v>0</v>
      </c>
      <c r="I29" s="78">
        <v>50.62</v>
      </c>
      <c r="J29" s="78">
        <f t="shared" ref="J29:J38" si="8">G29*I29</f>
        <v>2531</v>
      </c>
      <c r="K29" s="86"/>
      <c r="L29" s="86">
        <f t="shared" si="1"/>
        <v>0</v>
      </c>
      <c r="M29" s="96"/>
      <c r="N29" s="96">
        <f t="shared" si="2"/>
        <v>0</v>
      </c>
      <c r="O29" s="87">
        <v>50</v>
      </c>
      <c r="P29" s="87">
        <f t="shared" si="3"/>
        <v>2531</v>
      </c>
      <c r="Q29" s="77">
        <f t="shared" si="4"/>
        <v>2531</v>
      </c>
      <c r="R29" s="88">
        <f t="shared" si="5"/>
        <v>0</v>
      </c>
    </row>
    <row r="30" spans="1:18" ht="15" customHeight="1" x14ac:dyDescent="0.25">
      <c r="A30" s="9">
        <v>3</v>
      </c>
      <c r="B30" s="63" t="s">
        <v>67</v>
      </c>
      <c r="C30" s="63">
        <v>223</v>
      </c>
      <c r="D30" s="63">
        <v>13</v>
      </c>
      <c r="E30" s="79" t="s">
        <v>67</v>
      </c>
      <c r="F30" s="61" t="s">
        <v>20</v>
      </c>
      <c r="G30" s="77">
        <v>0.4</v>
      </c>
      <c r="H30" s="98">
        <f t="shared" si="0"/>
        <v>0</v>
      </c>
      <c r="I30" s="78">
        <v>576</v>
      </c>
      <c r="J30" s="78">
        <f t="shared" si="8"/>
        <v>230.4</v>
      </c>
      <c r="K30" s="86"/>
      <c r="L30" s="86">
        <f t="shared" si="1"/>
        <v>0</v>
      </c>
      <c r="M30" s="96"/>
      <c r="N30" s="96">
        <f t="shared" si="2"/>
        <v>0</v>
      </c>
      <c r="O30" s="87">
        <v>0.4</v>
      </c>
      <c r="P30" s="87">
        <f t="shared" si="3"/>
        <v>230.4</v>
      </c>
      <c r="Q30" s="77">
        <f t="shared" si="4"/>
        <v>230.4</v>
      </c>
      <c r="R30" s="88">
        <f t="shared" si="5"/>
        <v>0</v>
      </c>
    </row>
    <row r="31" spans="1:18" ht="15" customHeight="1" x14ac:dyDescent="0.25">
      <c r="A31" s="9">
        <v>3</v>
      </c>
      <c r="B31" s="63" t="s">
        <v>48</v>
      </c>
      <c r="C31" s="63">
        <v>222</v>
      </c>
      <c r="D31" s="63">
        <v>33</v>
      </c>
      <c r="E31" s="79" t="s">
        <v>101</v>
      </c>
      <c r="F31" s="61" t="s">
        <v>11</v>
      </c>
      <c r="G31" s="77">
        <v>320</v>
      </c>
      <c r="H31" s="98">
        <f t="shared" si="0"/>
        <v>0</v>
      </c>
      <c r="I31" s="78">
        <v>16.68</v>
      </c>
      <c r="J31" s="78">
        <f t="shared" si="8"/>
        <v>5337.6</v>
      </c>
      <c r="K31" s="86">
        <v>41</v>
      </c>
      <c r="L31" s="86">
        <f t="shared" si="1"/>
        <v>683.88</v>
      </c>
      <c r="M31" s="96">
        <v>45</v>
      </c>
      <c r="N31" s="96">
        <f t="shared" si="2"/>
        <v>750.6</v>
      </c>
      <c r="O31" s="87">
        <v>234</v>
      </c>
      <c r="P31" s="87">
        <f t="shared" si="3"/>
        <v>3903.12</v>
      </c>
      <c r="Q31" s="77">
        <f t="shared" si="4"/>
        <v>5337.6</v>
      </c>
      <c r="R31" s="88">
        <f t="shared" si="5"/>
        <v>0</v>
      </c>
    </row>
    <row r="32" spans="1:18" ht="15" customHeight="1" x14ac:dyDescent="0.25">
      <c r="A32" s="9">
        <v>3</v>
      </c>
      <c r="B32" s="60" t="s">
        <v>49</v>
      </c>
      <c r="C32" s="60">
        <v>222</v>
      </c>
      <c r="D32" s="60">
        <v>33</v>
      </c>
      <c r="E32" s="79" t="s">
        <v>101</v>
      </c>
      <c r="F32" s="61" t="s">
        <v>11</v>
      </c>
      <c r="G32" s="77">
        <v>165</v>
      </c>
      <c r="H32" s="98">
        <f t="shared" si="0"/>
        <v>0</v>
      </c>
      <c r="I32" s="78">
        <v>51.24</v>
      </c>
      <c r="J32" s="78">
        <f t="shared" si="8"/>
        <v>8454.6</v>
      </c>
      <c r="K32" s="86">
        <v>39</v>
      </c>
      <c r="L32" s="86">
        <f t="shared" si="1"/>
        <v>1998.3600000000001</v>
      </c>
      <c r="M32" s="96">
        <v>10</v>
      </c>
      <c r="N32" s="96">
        <f t="shared" si="2"/>
        <v>512.4</v>
      </c>
      <c r="O32" s="87">
        <v>116</v>
      </c>
      <c r="P32" s="87">
        <f t="shared" si="3"/>
        <v>5943.84</v>
      </c>
      <c r="Q32" s="77">
        <f t="shared" si="4"/>
        <v>8454.6</v>
      </c>
      <c r="R32" s="88">
        <f t="shared" si="5"/>
        <v>0</v>
      </c>
    </row>
    <row r="33" spans="1:18" ht="15" customHeight="1" x14ac:dyDescent="0.25">
      <c r="A33" s="9">
        <v>3</v>
      </c>
      <c r="B33" s="63" t="s">
        <v>52</v>
      </c>
      <c r="C33" s="63">
        <v>222</v>
      </c>
      <c r="D33" s="63">
        <v>11</v>
      </c>
      <c r="E33" s="79" t="s">
        <v>102</v>
      </c>
      <c r="F33" s="61" t="s">
        <v>28</v>
      </c>
      <c r="G33" s="77">
        <v>15</v>
      </c>
      <c r="H33" s="98">
        <f t="shared" si="0"/>
        <v>0</v>
      </c>
      <c r="I33" s="78">
        <v>13.75</v>
      </c>
      <c r="J33" s="78">
        <f t="shared" si="8"/>
        <v>206.25</v>
      </c>
      <c r="K33" s="86"/>
      <c r="L33" s="86">
        <f t="shared" si="1"/>
        <v>0</v>
      </c>
      <c r="M33" s="96">
        <v>15</v>
      </c>
      <c r="N33" s="96">
        <f t="shared" si="2"/>
        <v>206.25</v>
      </c>
      <c r="O33" s="87"/>
      <c r="P33" s="87">
        <f t="shared" si="3"/>
        <v>0</v>
      </c>
      <c r="Q33" s="77">
        <f t="shared" si="4"/>
        <v>206.25</v>
      </c>
      <c r="R33" s="88">
        <f t="shared" si="5"/>
        <v>0</v>
      </c>
    </row>
    <row r="34" spans="1:18" ht="15" customHeight="1" x14ac:dyDescent="0.25">
      <c r="A34" s="9">
        <v>3</v>
      </c>
      <c r="B34" s="60" t="s">
        <v>53</v>
      </c>
      <c r="C34" s="60">
        <v>222</v>
      </c>
      <c r="D34" s="60">
        <v>70</v>
      </c>
      <c r="E34" s="79" t="s">
        <v>103</v>
      </c>
      <c r="F34" s="61" t="s">
        <v>28</v>
      </c>
      <c r="G34" s="77">
        <v>15</v>
      </c>
      <c r="H34" s="98">
        <f t="shared" si="0"/>
        <v>0</v>
      </c>
      <c r="I34" s="78">
        <v>12.15</v>
      </c>
      <c r="J34" s="78">
        <f t="shared" si="8"/>
        <v>182.25</v>
      </c>
      <c r="K34" s="86"/>
      <c r="L34" s="86">
        <f t="shared" si="1"/>
        <v>0</v>
      </c>
      <c r="M34" s="96">
        <v>15</v>
      </c>
      <c r="N34" s="96">
        <f t="shared" si="2"/>
        <v>182.25</v>
      </c>
      <c r="O34" s="87"/>
      <c r="P34" s="87">
        <f t="shared" si="3"/>
        <v>0</v>
      </c>
      <c r="Q34" s="77">
        <f t="shared" si="4"/>
        <v>182.25</v>
      </c>
      <c r="R34" s="88">
        <f t="shared" si="5"/>
        <v>0</v>
      </c>
    </row>
    <row r="35" spans="1:18" ht="15" customHeight="1" x14ac:dyDescent="0.25">
      <c r="A35" s="9">
        <v>4</v>
      </c>
      <c r="B35" s="63" t="s">
        <v>56</v>
      </c>
      <c r="C35" s="63">
        <v>222</v>
      </c>
      <c r="D35" s="63">
        <v>61</v>
      </c>
      <c r="E35" s="79" t="s">
        <v>104</v>
      </c>
      <c r="F35" s="61" t="s">
        <v>14</v>
      </c>
      <c r="G35" s="77">
        <v>360</v>
      </c>
      <c r="H35" s="98">
        <f t="shared" si="0"/>
        <v>0</v>
      </c>
      <c r="I35" s="78">
        <v>7.95</v>
      </c>
      <c r="J35" s="78">
        <f t="shared" si="8"/>
        <v>2862</v>
      </c>
      <c r="K35" s="86"/>
      <c r="L35" s="86">
        <f t="shared" si="1"/>
        <v>0</v>
      </c>
      <c r="M35" s="96">
        <v>220</v>
      </c>
      <c r="N35" s="96">
        <f t="shared" si="2"/>
        <v>1749</v>
      </c>
      <c r="O35" s="87">
        <v>140</v>
      </c>
      <c r="P35" s="87">
        <f t="shared" si="3"/>
        <v>1113</v>
      </c>
      <c r="Q35" s="77">
        <f t="shared" si="4"/>
        <v>2862</v>
      </c>
      <c r="R35" s="88">
        <f t="shared" si="5"/>
        <v>0</v>
      </c>
    </row>
    <row r="36" spans="1:18" ht="15" customHeight="1" x14ac:dyDescent="0.25">
      <c r="A36" s="9">
        <v>4</v>
      </c>
      <c r="B36" s="60" t="s">
        <v>59</v>
      </c>
      <c r="C36" s="60">
        <v>222</v>
      </c>
      <c r="D36" s="60">
        <v>22</v>
      </c>
      <c r="E36" s="79" t="s">
        <v>105</v>
      </c>
      <c r="F36" s="61" t="s">
        <v>11</v>
      </c>
      <c r="G36" s="77">
        <v>45</v>
      </c>
      <c r="H36" s="98">
        <f t="shared" si="0"/>
        <v>0</v>
      </c>
      <c r="I36" s="78">
        <v>8.4499999999999993</v>
      </c>
      <c r="J36" s="78">
        <f t="shared" si="8"/>
        <v>380.24999999999994</v>
      </c>
      <c r="K36" s="86"/>
      <c r="L36" s="86">
        <f t="shared" si="1"/>
        <v>0</v>
      </c>
      <c r="M36" s="96">
        <v>45</v>
      </c>
      <c r="N36" s="96">
        <f t="shared" si="2"/>
        <v>380.24999999999994</v>
      </c>
      <c r="O36" s="87"/>
      <c r="P36" s="87">
        <f t="shared" si="3"/>
        <v>0</v>
      </c>
      <c r="Q36" s="77">
        <f t="shared" si="4"/>
        <v>380.24999999999994</v>
      </c>
      <c r="R36" s="88">
        <f t="shared" si="5"/>
        <v>0</v>
      </c>
    </row>
    <row r="37" spans="1:18" ht="15" customHeight="1" x14ac:dyDescent="0.25">
      <c r="A37" s="9">
        <v>4</v>
      </c>
      <c r="B37" s="60" t="s">
        <v>65</v>
      </c>
      <c r="C37" s="60">
        <v>222</v>
      </c>
      <c r="D37" s="60">
        <v>11</v>
      </c>
      <c r="E37" s="79" t="s">
        <v>102</v>
      </c>
      <c r="F37" s="61" t="s">
        <v>28</v>
      </c>
      <c r="G37" s="77">
        <v>70</v>
      </c>
      <c r="H37" s="98">
        <f t="shared" si="0"/>
        <v>0</v>
      </c>
      <c r="I37" s="78">
        <v>1.87</v>
      </c>
      <c r="J37" s="78">
        <f t="shared" si="8"/>
        <v>130.9</v>
      </c>
      <c r="K37" s="86"/>
      <c r="L37" s="86">
        <f t="shared" si="1"/>
        <v>0</v>
      </c>
      <c r="M37" s="96"/>
      <c r="N37" s="96">
        <f t="shared" si="2"/>
        <v>0</v>
      </c>
      <c r="O37" s="87">
        <v>70</v>
      </c>
      <c r="P37" s="87">
        <f t="shared" si="3"/>
        <v>130.9</v>
      </c>
      <c r="Q37" s="77">
        <f t="shared" si="4"/>
        <v>130.9</v>
      </c>
      <c r="R37" s="88">
        <f t="shared" si="5"/>
        <v>0</v>
      </c>
    </row>
    <row r="38" spans="1:18" ht="15" customHeight="1" x14ac:dyDescent="0.25">
      <c r="A38" s="9">
        <v>4</v>
      </c>
      <c r="B38" s="63" t="s">
        <v>60</v>
      </c>
      <c r="C38" s="63">
        <v>222</v>
      </c>
      <c r="D38" s="63">
        <v>42</v>
      </c>
      <c r="E38" s="79" t="s">
        <v>100</v>
      </c>
      <c r="F38" s="61" t="s">
        <v>28</v>
      </c>
      <c r="G38" s="77">
        <v>550</v>
      </c>
      <c r="H38" s="98">
        <f t="shared" si="0"/>
        <v>0</v>
      </c>
      <c r="I38" s="78">
        <v>0.62</v>
      </c>
      <c r="J38" s="78">
        <f t="shared" si="8"/>
        <v>341</v>
      </c>
      <c r="K38" s="86"/>
      <c r="L38" s="86">
        <f t="shared" si="1"/>
        <v>0</v>
      </c>
      <c r="M38" s="96">
        <v>200</v>
      </c>
      <c r="N38" s="96">
        <f t="shared" si="2"/>
        <v>124</v>
      </c>
      <c r="O38" s="87">
        <v>350</v>
      </c>
      <c r="P38" s="87">
        <f t="shared" si="3"/>
        <v>217</v>
      </c>
      <c r="Q38" s="77">
        <f t="shared" si="4"/>
        <v>341</v>
      </c>
      <c r="R38" s="88">
        <f t="shared" si="5"/>
        <v>0</v>
      </c>
    </row>
    <row r="39" spans="1:18" ht="15.75" x14ac:dyDescent="0.25">
      <c r="A39" s="68"/>
      <c r="B39" s="68"/>
      <c r="C39" s="68"/>
      <c r="D39" s="68"/>
      <c r="E39" s="68"/>
      <c r="F39" s="68"/>
      <c r="G39" s="68"/>
      <c r="H39" s="68"/>
      <c r="I39" s="69"/>
      <c r="J39" s="76">
        <f>SUM(J3:J38)</f>
        <v>74952.831999999995</v>
      </c>
      <c r="L39" s="93">
        <f>SUM(L3:L38)</f>
        <v>6326.85</v>
      </c>
      <c r="N39" s="97">
        <f>SUM(N3:N38)</f>
        <v>30813.572</v>
      </c>
      <c r="P39" s="92">
        <f>SUM(P3:P38)</f>
        <v>37812.410000000003</v>
      </c>
      <c r="Q39">
        <f>SUM(Q3:Q38)</f>
        <v>74952.831999999995</v>
      </c>
      <c r="R39" s="70">
        <f>SUM(R3:R38)</f>
        <v>0</v>
      </c>
    </row>
    <row r="40" spans="1:18" x14ac:dyDescent="0.25">
      <c r="F40">
        <v>223</v>
      </c>
      <c r="G40" s="70">
        <f>J8+J9+J12+J13+J24+J30</f>
        <v>4418.8</v>
      </c>
      <c r="H40" s="70"/>
      <c r="L40">
        <v>7100</v>
      </c>
      <c r="N40">
        <v>30450</v>
      </c>
      <c r="P40">
        <v>37400</v>
      </c>
    </row>
    <row r="41" spans="1:18" ht="15.75" thickBot="1" x14ac:dyDescent="0.3">
      <c r="F41">
        <v>222</v>
      </c>
      <c r="G41" s="70">
        <f>J3+J4+J5+J6+J10+J14+J15+J16+J17+J21+J22+J23+J25+J26+J27+J29+J31+J32+J33+J34+J35+J36+J37+J38</f>
        <v>70316.831999999995</v>
      </c>
      <c r="H41" s="70"/>
    </row>
    <row r="42" spans="1:18" x14ac:dyDescent="0.25">
      <c r="F42">
        <v>212</v>
      </c>
      <c r="G42" s="70">
        <f>J11</f>
        <v>217.20000000000002</v>
      </c>
      <c r="H42" s="70"/>
      <c r="M42" s="144" t="s">
        <v>116</v>
      </c>
      <c r="N42" s="145"/>
    </row>
    <row r="43" spans="1:18" ht="15.75" thickBot="1" x14ac:dyDescent="0.3">
      <c r="G43" s="70">
        <f>SUM(G40:G42)</f>
        <v>74952.831999999995</v>
      </c>
      <c r="H43" s="70"/>
      <c r="M43" s="146">
        <f>J39-(L39+N39+P39)</f>
        <v>0</v>
      </c>
      <c r="N43" s="147"/>
    </row>
  </sheetData>
  <mergeCells count="2">
    <mergeCell ref="M42:N42"/>
    <mergeCell ref="M43:N43"/>
  </mergeCells>
  <pageMargins left="0.25" right="0.25" top="0.75" bottom="0.75" header="0.3" footer="0.3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10" workbookViewId="0">
      <selection activeCell="B13" sqref="B13:B14"/>
    </sheetView>
  </sheetViews>
  <sheetFormatPr defaultRowHeight="15" x14ac:dyDescent="0.25"/>
  <cols>
    <col min="1" max="1" width="7.5703125" customWidth="1"/>
    <col min="2" max="2" width="66.85546875" customWidth="1"/>
    <col min="3" max="3" width="6.85546875" customWidth="1"/>
    <col min="4" max="4" width="63.28515625" customWidth="1"/>
    <col min="5" max="10" width="15.7109375" customWidth="1"/>
  </cols>
  <sheetData>
    <row r="1" spans="1:10" ht="15.75" x14ac:dyDescent="0.25">
      <c r="A1" s="111" t="s">
        <v>128</v>
      </c>
      <c r="B1" s="112"/>
      <c r="C1" s="1"/>
      <c r="E1" s="102"/>
      <c r="F1" s="102"/>
      <c r="G1" s="114"/>
      <c r="H1" s="102"/>
      <c r="I1" s="102"/>
      <c r="J1" s="102"/>
    </row>
    <row r="2" spans="1:10" ht="15.75" x14ac:dyDescent="0.25">
      <c r="A2" s="1"/>
      <c r="B2" s="112"/>
      <c r="C2" s="1"/>
      <c r="E2" s="102"/>
      <c r="F2" s="102"/>
      <c r="G2" s="114" t="s">
        <v>120</v>
      </c>
      <c r="H2" s="102"/>
      <c r="I2" s="102"/>
      <c r="J2" s="102"/>
    </row>
    <row r="3" spans="1:10" ht="15.75" x14ac:dyDescent="0.25">
      <c r="A3" s="3" t="s">
        <v>64</v>
      </c>
      <c r="B3" s="113"/>
      <c r="C3" s="3"/>
      <c r="E3" s="102"/>
      <c r="F3" s="102"/>
      <c r="G3" s="114" t="s">
        <v>121</v>
      </c>
      <c r="H3" s="102"/>
      <c r="I3" s="102"/>
      <c r="J3" s="102"/>
    </row>
    <row r="4" spans="1:10" ht="15.75" x14ac:dyDescent="0.25">
      <c r="A4" s="3" t="s">
        <v>124</v>
      </c>
      <c r="B4" s="113"/>
      <c r="C4" s="3"/>
      <c r="E4" s="102"/>
      <c r="F4" s="102"/>
      <c r="G4" s="114"/>
      <c r="H4" s="102"/>
      <c r="I4" s="102"/>
      <c r="J4" s="102"/>
    </row>
    <row r="5" spans="1:10" x14ac:dyDescent="0.25">
      <c r="E5" s="102"/>
      <c r="F5" s="102"/>
      <c r="H5" s="102"/>
      <c r="I5" s="102"/>
      <c r="J5" s="102"/>
    </row>
    <row r="6" spans="1:10" ht="81.75" customHeight="1" x14ac:dyDescent="0.25">
      <c r="A6" s="37" t="s">
        <v>0</v>
      </c>
      <c r="B6" s="37" t="s">
        <v>1</v>
      </c>
      <c r="C6" s="49" t="s">
        <v>2</v>
      </c>
      <c r="D6" s="37" t="s">
        <v>3</v>
      </c>
      <c r="E6" s="103" t="s">
        <v>4</v>
      </c>
      <c r="F6" s="104" t="s">
        <v>5</v>
      </c>
      <c r="G6" s="39" t="s">
        <v>63</v>
      </c>
      <c r="H6" s="109" t="s">
        <v>61</v>
      </c>
      <c r="I6" s="100" t="s">
        <v>6</v>
      </c>
      <c r="J6" s="100" t="s">
        <v>62</v>
      </c>
    </row>
    <row r="7" spans="1:10" ht="21.95" customHeight="1" x14ac:dyDescent="0.25">
      <c r="A7" s="59" t="s">
        <v>8</v>
      </c>
      <c r="B7" s="136" t="s">
        <v>125</v>
      </c>
      <c r="C7" s="9">
        <v>2</v>
      </c>
      <c r="D7" s="10" t="s">
        <v>12</v>
      </c>
      <c r="E7" s="107" t="s">
        <v>11</v>
      </c>
      <c r="F7" s="123">
        <v>215</v>
      </c>
      <c r="G7" s="62"/>
      <c r="H7" s="110">
        <v>2</v>
      </c>
      <c r="I7" s="78">
        <f t="shared" ref="I7:I25" si="0">F7*H7</f>
        <v>430</v>
      </c>
      <c r="J7" s="78">
        <f t="shared" ref="J7:J25" si="1">F7*G7</f>
        <v>0</v>
      </c>
    </row>
    <row r="8" spans="1:10" ht="21.95" customHeight="1" x14ac:dyDescent="0.25">
      <c r="A8" s="59" t="s">
        <v>8</v>
      </c>
      <c r="B8" s="136"/>
      <c r="C8" s="9">
        <v>2</v>
      </c>
      <c r="D8" s="10" t="s">
        <v>15</v>
      </c>
      <c r="E8" s="107" t="s">
        <v>14</v>
      </c>
      <c r="F8" s="123">
        <v>50</v>
      </c>
      <c r="G8" s="62"/>
      <c r="H8" s="110">
        <v>7.95</v>
      </c>
      <c r="I8" s="78">
        <f t="shared" si="0"/>
        <v>397.5</v>
      </c>
      <c r="J8" s="78">
        <f t="shared" si="1"/>
        <v>0</v>
      </c>
    </row>
    <row r="9" spans="1:10" ht="21.95" customHeight="1" x14ac:dyDescent="0.25">
      <c r="A9" s="64" t="s">
        <v>17</v>
      </c>
      <c r="B9" s="137" t="s">
        <v>18</v>
      </c>
      <c r="C9" s="9">
        <v>3</v>
      </c>
      <c r="D9" s="10" t="s">
        <v>19</v>
      </c>
      <c r="E9" s="107" t="s">
        <v>20</v>
      </c>
      <c r="F9" s="123">
        <v>3.2</v>
      </c>
      <c r="G9" s="62"/>
      <c r="H9" s="110">
        <v>399</v>
      </c>
      <c r="I9" s="78">
        <f t="shared" si="0"/>
        <v>1276.8000000000002</v>
      </c>
      <c r="J9" s="78">
        <f t="shared" si="1"/>
        <v>0</v>
      </c>
    </row>
    <row r="10" spans="1:10" ht="21.95" customHeight="1" x14ac:dyDescent="0.25">
      <c r="A10" s="64" t="s">
        <v>17</v>
      </c>
      <c r="B10" s="138"/>
      <c r="C10" s="9">
        <v>3</v>
      </c>
      <c r="D10" s="12" t="s">
        <v>21</v>
      </c>
      <c r="E10" s="107" t="s">
        <v>20</v>
      </c>
      <c r="F10" s="123">
        <v>2.5</v>
      </c>
      <c r="G10" s="62"/>
      <c r="H10" s="110">
        <v>500.12</v>
      </c>
      <c r="I10" s="78">
        <f t="shared" si="0"/>
        <v>1250.3</v>
      </c>
      <c r="J10" s="78">
        <f t="shared" si="1"/>
        <v>0</v>
      </c>
    </row>
    <row r="11" spans="1:10" ht="21.95" customHeight="1" x14ac:dyDescent="0.25">
      <c r="A11" s="64" t="s">
        <v>17</v>
      </c>
      <c r="B11" s="138"/>
      <c r="C11" s="9">
        <v>3</v>
      </c>
      <c r="D11" s="12" t="s">
        <v>70</v>
      </c>
      <c r="E11" s="107" t="s">
        <v>20</v>
      </c>
      <c r="F11" s="123">
        <v>2</v>
      </c>
      <c r="G11" s="62"/>
      <c r="H11" s="110">
        <v>196</v>
      </c>
      <c r="I11" s="78">
        <f t="shared" si="0"/>
        <v>392</v>
      </c>
      <c r="J11" s="78">
        <f t="shared" si="1"/>
        <v>0</v>
      </c>
    </row>
    <row r="12" spans="1:10" ht="21.95" customHeight="1" x14ac:dyDescent="0.25">
      <c r="A12" s="64" t="s">
        <v>17</v>
      </c>
      <c r="B12" s="139"/>
      <c r="C12" s="9">
        <v>3</v>
      </c>
      <c r="D12" s="12" t="s">
        <v>72</v>
      </c>
      <c r="E12" s="107" t="s">
        <v>20</v>
      </c>
      <c r="F12" s="123">
        <v>1.5</v>
      </c>
      <c r="G12" s="62"/>
      <c r="H12" s="110">
        <v>423.56</v>
      </c>
      <c r="I12" s="78">
        <f t="shared" si="0"/>
        <v>635.34</v>
      </c>
      <c r="J12" s="78">
        <f t="shared" si="1"/>
        <v>0</v>
      </c>
    </row>
    <row r="13" spans="1:10" ht="21.95" customHeight="1" x14ac:dyDescent="0.25">
      <c r="A13" s="66" t="s">
        <v>26</v>
      </c>
      <c r="B13" s="136" t="s">
        <v>27</v>
      </c>
      <c r="C13" s="9">
        <v>2</v>
      </c>
      <c r="D13" s="12" t="s">
        <v>31</v>
      </c>
      <c r="E13" s="107" t="s">
        <v>14</v>
      </c>
      <c r="F13" s="123">
        <v>105</v>
      </c>
      <c r="G13" s="62"/>
      <c r="H13" s="110">
        <v>7.95</v>
      </c>
      <c r="I13" s="78">
        <f t="shared" si="0"/>
        <v>834.75</v>
      </c>
      <c r="J13" s="78">
        <f t="shared" si="1"/>
        <v>0</v>
      </c>
    </row>
    <row r="14" spans="1:10" ht="21.95" customHeight="1" x14ac:dyDescent="0.25">
      <c r="A14" s="66" t="s">
        <v>26</v>
      </c>
      <c r="B14" s="135"/>
      <c r="C14" s="9">
        <v>2</v>
      </c>
      <c r="D14" s="12" t="s">
        <v>32</v>
      </c>
      <c r="E14" s="107" t="s">
        <v>14</v>
      </c>
      <c r="F14" s="123">
        <v>200</v>
      </c>
      <c r="G14" s="62"/>
      <c r="H14" s="110">
        <v>7.95</v>
      </c>
      <c r="I14" s="78">
        <f t="shared" si="0"/>
        <v>1590</v>
      </c>
      <c r="J14" s="78">
        <f t="shared" si="1"/>
        <v>0</v>
      </c>
    </row>
    <row r="15" spans="1:10" ht="21.95" customHeight="1" x14ac:dyDescent="0.25">
      <c r="A15" s="59" t="s">
        <v>37</v>
      </c>
      <c r="B15" s="134" t="s">
        <v>38</v>
      </c>
      <c r="C15" s="9">
        <v>2</v>
      </c>
      <c r="D15" s="10" t="s">
        <v>39</v>
      </c>
      <c r="E15" s="107" t="s">
        <v>11</v>
      </c>
      <c r="F15" s="123">
        <v>150</v>
      </c>
      <c r="G15" s="62"/>
      <c r="H15" s="110">
        <v>13.21</v>
      </c>
      <c r="I15" s="78">
        <f t="shared" si="0"/>
        <v>1981.5000000000002</v>
      </c>
      <c r="J15" s="78">
        <f t="shared" si="1"/>
        <v>0</v>
      </c>
    </row>
    <row r="16" spans="1:10" ht="21.95" customHeight="1" x14ac:dyDescent="0.25">
      <c r="A16" s="59" t="s">
        <v>37</v>
      </c>
      <c r="B16" s="135"/>
      <c r="C16" s="9">
        <v>2</v>
      </c>
      <c r="D16" s="10" t="s">
        <v>71</v>
      </c>
      <c r="E16" s="107" t="s">
        <v>20</v>
      </c>
      <c r="F16" s="123">
        <v>2</v>
      </c>
      <c r="G16" s="62"/>
      <c r="H16" s="110">
        <v>316.98</v>
      </c>
      <c r="I16" s="78">
        <f t="shared" si="0"/>
        <v>633.96</v>
      </c>
      <c r="J16" s="78">
        <f t="shared" si="1"/>
        <v>0</v>
      </c>
    </row>
    <row r="17" spans="1:10" ht="21.95" customHeight="1" x14ac:dyDescent="0.25">
      <c r="A17" s="66" t="s">
        <v>40</v>
      </c>
      <c r="B17" s="136" t="s">
        <v>41</v>
      </c>
      <c r="C17" s="9">
        <v>3</v>
      </c>
      <c r="D17" s="10" t="s">
        <v>43</v>
      </c>
      <c r="E17" s="107" t="s">
        <v>28</v>
      </c>
      <c r="F17" s="123">
        <v>650</v>
      </c>
      <c r="G17" s="62"/>
      <c r="H17" s="110">
        <v>15.34</v>
      </c>
      <c r="I17" s="78">
        <f t="shared" si="0"/>
        <v>9971</v>
      </c>
      <c r="J17" s="78">
        <f t="shared" si="1"/>
        <v>0</v>
      </c>
    </row>
    <row r="18" spans="1:10" ht="21.95" customHeight="1" x14ac:dyDescent="0.25">
      <c r="A18" s="66" t="s">
        <v>40</v>
      </c>
      <c r="B18" s="136"/>
      <c r="C18" s="9">
        <v>3</v>
      </c>
      <c r="D18" s="10" t="s">
        <v>44</v>
      </c>
      <c r="E18" s="107" t="s">
        <v>28</v>
      </c>
      <c r="F18" s="123">
        <v>500</v>
      </c>
      <c r="G18" s="62"/>
      <c r="H18" s="110">
        <v>8.6999999999999993</v>
      </c>
      <c r="I18" s="78">
        <f t="shared" si="0"/>
        <v>4350</v>
      </c>
      <c r="J18" s="78">
        <f t="shared" si="1"/>
        <v>0</v>
      </c>
    </row>
    <row r="19" spans="1:10" ht="21.95" customHeight="1" x14ac:dyDescent="0.25">
      <c r="A19" s="66" t="s">
        <v>40</v>
      </c>
      <c r="B19" s="136"/>
      <c r="C19" s="9">
        <v>3</v>
      </c>
      <c r="D19" s="12" t="s">
        <v>66</v>
      </c>
      <c r="E19" s="107" t="s">
        <v>11</v>
      </c>
      <c r="F19" s="123">
        <v>50</v>
      </c>
      <c r="G19" s="62"/>
      <c r="H19" s="110">
        <v>50.62</v>
      </c>
      <c r="I19" s="78">
        <f t="shared" si="0"/>
        <v>2531</v>
      </c>
      <c r="J19" s="78">
        <f t="shared" si="1"/>
        <v>0</v>
      </c>
    </row>
    <row r="20" spans="1:10" ht="21.95" customHeight="1" x14ac:dyDescent="0.25">
      <c r="A20" s="66" t="s">
        <v>40</v>
      </c>
      <c r="B20" s="135"/>
      <c r="C20" s="9">
        <v>3</v>
      </c>
      <c r="D20" s="12" t="s">
        <v>67</v>
      </c>
      <c r="E20" s="107" t="s">
        <v>20</v>
      </c>
      <c r="F20" s="123">
        <v>0.4</v>
      </c>
      <c r="G20" s="62"/>
      <c r="H20" s="110">
        <v>576</v>
      </c>
      <c r="I20" s="78">
        <f t="shared" si="0"/>
        <v>230.4</v>
      </c>
      <c r="J20" s="78">
        <f t="shared" si="1"/>
        <v>0</v>
      </c>
    </row>
    <row r="21" spans="1:10" ht="21.95" customHeight="1" x14ac:dyDescent="0.25">
      <c r="A21" s="59" t="s">
        <v>46</v>
      </c>
      <c r="B21" s="134" t="s">
        <v>126</v>
      </c>
      <c r="C21" s="9">
        <v>3</v>
      </c>
      <c r="D21" s="12" t="s">
        <v>48</v>
      </c>
      <c r="E21" s="107" t="s">
        <v>11</v>
      </c>
      <c r="F21" s="123">
        <v>234</v>
      </c>
      <c r="G21" s="62"/>
      <c r="H21" s="110">
        <v>16.68</v>
      </c>
      <c r="I21" s="78">
        <f t="shared" si="0"/>
        <v>3903.12</v>
      </c>
      <c r="J21" s="78">
        <f t="shared" si="1"/>
        <v>0</v>
      </c>
    </row>
    <row r="22" spans="1:10" ht="21.95" customHeight="1" x14ac:dyDescent="0.25">
      <c r="A22" s="59" t="s">
        <v>46</v>
      </c>
      <c r="B22" s="135"/>
      <c r="C22" s="9">
        <v>3</v>
      </c>
      <c r="D22" s="10" t="s">
        <v>49</v>
      </c>
      <c r="E22" s="107" t="s">
        <v>11</v>
      </c>
      <c r="F22" s="123">
        <v>116</v>
      </c>
      <c r="G22" s="62"/>
      <c r="H22" s="110">
        <v>51.24</v>
      </c>
      <c r="I22" s="78">
        <f t="shared" si="0"/>
        <v>5943.84</v>
      </c>
      <c r="J22" s="78">
        <f t="shared" si="1"/>
        <v>0</v>
      </c>
    </row>
    <row r="23" spans="1:10" ht="48.75" customHeight="1" x14ac:dyDescent="0.25">
      <c r="A23" s="59" t="s">
        <v>54</v>
      </c>
      <c r="B23" s="122" t="s">
        <v>127</v>
      </c>
      <c r="C23" s="9">
        <v>4</v>
      </c>
      <c r="D23" s="12" t="s">
        <v>56</v>
      </c>
      <c r="E23" s="107" t="s">
        <v>14</v>
      </c>
      <c r="F23" s="123">
        <v>140</v>
      </c>
      <c r="G23" s="62"/>
      <c r="H23" s="110">
        <v>7.95</v>
      </c>
      <c r="I23" s="78">
        <f t="shared" si="0"/>
        <v>1113</v>
      </c>
      <c r="J23" s="78">
        <f t="shared" si="1"/>
        <v>0</v>
      </c>
    </row>
    <row r="24" spans="1:10" ht="21.95" customHeight="1" x14ac:dyDescent="0.25">
      <c r="A24" s="59" t="s">
        <v>57</v>
      </c>
      <c r="B24" s="136" t="s">
        <v>58</v>
      </c>
      <c r="C24" s="9">
        <v>4</v>
      </c>
      <c r="D24" s="10" t="s">
        <v>65</v>
      </c>
      <c r="E24" s="107" t="s">
        <v>28</v>
      </c>
      <c r="F24" s="123">
        <v>70</v>
      </c>
      <c r="G24" s="62"/>
      <c r="H24" s="110">
        <v>1.87</v>
      </c>
      <c r="I24" s="78">
        <f t="shared" si="0"/>
        <v>130.9</v>
      </c>
      <c r="J24" s="78">
        <f t="shared" si="1"/>
        <v>0</v>
      </c>
    </row>
    <row r="25" spans="1:10" ht="21.95" customHeight="1" x14ac:dyDescent="0.25">
      <c r="A25" s="59" t="s">
        <v>57</v>
      </c>
      <c r="B25" s="135"/>
      <c r="C25" s="9">
        <v>4</v>
      </c>
      <c r="D25" s="12" t="s">
        <v>60</v>
      </c>
      <c r="E25" s="107" t="s">
        <v>28</v>
      </c>
      <c r="F25" s="123">
        <v>350</v>
      </c>
      <c r="G25" s="62"/>
      <c r="H25" s="110">
        <v>0.62</v>
      </c>
      <c r="I25" s="78">
        <f t="shared" si="0"/>
        <v>217</v>
      </c>
      <c r="J25" s="78">
        <f t="shared" si="1"/>
        <v>0</v>
      </c>
    </row>
    <row r="26" spans="1:10" ht="16.5" thickBot="1" x14ac:dyDescent="0.3">
      <c r="A26" s="68"/>
      <c r="B26" s="68"/>
      <c r="C26" s="68"/>
      <c r="D26" s="68"/>
      <c r="E26" s="118"/>
      <c r="F26" s="118"/>
      <c r="G26" s="69"/>
      <c r="H26" s="119"/>
      <c r="I26" s="116"/>
      <c r="J26" s="117"/>
    </row>
    <row r="27" spans="1:10" ht="19.5" thickBot="1" x14ac:dyDescent="0.35">
      <c r="A27" s="127" t="s">
        <v>122</v>
      </c>
      <c r="B27" s="128"/>
      <c r="C27" s="128"/>
      <c r="D27" s="128"/>
      <c r="E27" s="128"/>
      <c r="F27" s="128"/>
      <c r="G27" s="128"/>
      <c r="H27" s="129"/>
      <c r="I27" s="115">
        <f>SUM(I7:I25)</f>
        <v>37812.410000000003</v>
      </c>
      <c r="J27" s="120">
        <f>SUM(J7:J26)</f>
        <v>0</v>
      </c>
    </row>
  </sheetData>
  <mergeCells count="8">
    <mergeCell ref="B24:B25"/>
    <mergeCell ref="A27:H27"/>
    <mergeCell ref="B7:B8"/>
    <mergeCell ref="B9:B12"/>
    <mergeCell ref="B13:B14"/>
    <mergeCell ref="B15:B16"/>
    <mergeCell ref="B17:B20"/>
    <mergeCell ref="B21:B22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dns 2023 3-6</vt:lpstr>
      <vt:lpstr>Hárok1</vt:lpstr>
      <vt:lpstr>dns 2023</vt:lpstr>
      <vt:lpstr>feb 2023</vt:lpstr>
      <vt:lpstr>2023 I-II polrok</vt:lpstr>
      <vt:lpstr>dns 2023 7-12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2023-06-13T09:01:07Z</cp:lastPrinted>
  <dcterms:created xsi:type="dcterms:W3CDTF">2019-07-29T09:37:10Z</dcterms:created>
  <dcterms:modified xsi:type="dcterms:W3CDTF">2023-06-13T09:08:05Z</dcterms:modified>
</cp:coreProperties>
</file>